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Total for TA" sheetId="2" r:id="rId1"/>
    <sheet name="Individual $" sheetId="3" r:id="rId2"/>
  </sheets>
  <definedNames>
    <definedName name="_xlnm.Print_Area" localSheetId="1">'Individual $'!$A$1:$X$36</definedName>
    <definedName name="_xlnm.Print_Area" localSheetId="0">'Total for TA'!$A$1:$Z$34</definedName>
  </definedNames>
  <calcPr calcId="145621"/>
</workbook>
</file>

<file path=xl/calcChain.xml><?xml version="1.0" encoding="utf-8"?>
<calcChain xmlns="http://schemas.openxmlformats.org/spreadsheetml/2006/main">
  <c r="C18" i="2" l="1"/>
  <c r="D23" i="2" l="1"/>
  <c r="C23" i="2"/>
  <c r="C23" i="3" s="1"/>
  <c r="A23" i="3"/>
  <c r="B23" i="3"/>
  <c r="E23" i="2" l="1"/>
  <c r="E23" i="3"/>
  <c r="I23" i="3"/>
  <c r="M23" i="3"/>
  <c r="Q23" i="3"/>
  <c r="U23" i="3"/>
  <c r="F23" i="3"/>
  <c r="J23" i="3"/>
  <c r="N23" i="3"/>
  <c r="R23" i="3"/>
  <c r="V23" i="3"/>
  <c r="G23" i="3"/>
  <c r="K23" i="3"/>
  <c r="O23" i="3"/>
  <c r="S23" i="3"/>
  <c r="W23" i="3"/>
  <c r="H23" i="3"/>
  <c r="L23" i="3"/>
  <c r="P23" i="3"/>
  <c r="T23" i="3"/>
  <c r="X23" i="3"/>
  <c r="D23" i="3"/>
  <c r="A16" i="3"/>
  <c r="B16" i="3"/>
  <c r="C16" i="2"/>
  <c r="C16" i="3" s="1"/>
  <c r="D16" i="2"/>
  <c r="A24" i="3"/>
  <c r="B24" i="3"/>
  <c r="D24" i="2"/>
  <c r="C24" i="2"/>
  <c r="C24" i="3" s="1"/>
  <c r="I4" i="3"/>
  <c r="K31" i="2"/>
  <c r="E24" i="2" l="1"/>
  <c r="F24" i="3"/>
  <c r="L24" i="3"/>
  <c r="X24" i="3"/>
  <c r="D16" i="3"/>
  <c r="S16" i="3"/>
  <c r="G16" i="3"/>
  <c r="W16" i="3"/>
  <c r="K16" i="3"/>
  <c r="O16" i="3"/>
  <c r="T24" i="3"/>
  <c r="I24" i="3"/>
  <c r="Q24" i="3"/>
  <c r="H24" i="3"/>
  <c r="P24" i="3"/>
  <c r="D24" i="3"/>
  <c r="V16" i="3"/>
  <c r="R16" i="3"/>
  <c r="N16" i="3"/>
  <c r="J16" i="3"/>
  <c r="F16" i="3"/>
  <c r="U16" i="3"/>
  <c r="Q16" i="3"/>
  <c r="M16" i="3"/>
  <c r="I16" i="3"/>
  <c r="E16" i="3"/>
  <c r="X16" i="3"/>
  <c r="T16" i="3"/>
  <c r="P16" i="3"/>
  <c r="L16" i="3"/>
  <c r="H16" i="3"/>
  <c r="U24" i="3"/>
  <c r="M24" i="3"/>
  <c r="E24" i="3"/>
  <c r="E16" i="2"/>
  <c r="W24" i="3"/>
  <c r="S24" i="3"/>
  <c r="O24" i="3"/>
  <c r="K24" i="3"/>
  <c r="G24" i="3"/>
  <c r="V24" i="3"/>
  <c r="R24" i="3"/>
  <c r="N24" i="3"/>
  <c r="J24" i="3"/>
  <c r="G31" i="2"/>
  <c r="H31" i="2"/>
  <c r="I31" i="2"/>
  <c r="J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F31" i="2"/>
  <c r="A5" i="3"/>
  <c r="B5" i="3"/>
  <c r="D5" i="2"/>
  <c r="D6" i="2"/>
  <c r="C5" i="2"/>
  <c r="C5" i="3" s="1"/>
  <c r="E5" i="2" l="1"/>
  <c r="E5" i="3"/>
  <c r="I5" i="3"/>
  <c r="T5" i="3"/>
  <c r="L5" i="3"/>
  <c r="Q5" i="3"/>
  <c r="H5" i="3"/>
  <c r="O5" i="3"/>
  <c r="X5" i="3"/>
  <c r="P5" i="3"/>
  <c r="G5" i="3"/>
  <c r="U5" i="3"/>
  <c r="M5" i="3"/>
  <c r="D5" i="3"/>
  <c r="W5" i="3"/>
  <c r="S5" i="3"/>
  <c r="K5" i="3"/>
  <c r="F5" i="3"/>
  <c r="V5" i="3"/>
  <c r="R5" i="3"/>
  <c r="N5" i="3"/>
  <c r="J5" i="3"/>
  <c r="D4" i="3"/>
  <c r="D7" i="2"/>
  <c r="D8" i="2"/>
  <c r="D9" i="2"/>
  <c r="D10" i="2"/>
  <c r="D11" i="2"/>
  <c r="D12" i="2"/>
  <c r="D13" i="2"/>
  <c r="D14" i="2"/>
  <c r="D15" i="2"/>
  <c r="D18" i="2"/>
  <c r="D17" i="2"/>
  <c r="D19" i="2"/>
  <c r="D20" i="2"/>
  <c r="D21" i="2"/>
  <c r="D22" i="2"/>
  <c r="D25" i="2"/>
  <c r="D26" i="2"/>
  <c r="D27" i="2"/>
  <c r="D28" i="2"/>
  <c r="D29" i="2"/>
  <c r="C12" i="2"/>
  <c r="A2" i="3"/>
  <c r="A1" i="3"/>
  <c r="B11" i="3"/>
  <c r="A11" i="3"/>
  <c r="J4" i="3"/>
  <c r="C11" i="2"/>
  <c r="C11" i="3" s="1"/>
  <c r="E11" i="2" l="1"/>
  <c r="G11" i="3"/>
  <c r="I11" i="3"/>
  <c r="D31" i="2"/>
  <c r="D11" i="3"/>
  <c r="W11" i="3"/>
  <c r="S11" i="3"/>
  <c r="F11" i="3"/>
  <c r="K11" i="3"/>
  <c r="O11" i="3"/>
  <c r="V11" i="3"/>
  <c r="R11" i="3"/>
  <c r="N11" i="3"/>
  <c r="J11" i="3"/>
  <c r="E11" i="3"/>
  <c r="U11" i="3"/>
  <c r="Q11" i="3"/>
  <c r="M11" i="3"/>
  <c r="H11" i="3"/>
  <c r="X11" i="3"/>
  <c r="T11" i="3"/>
  <c r="P11" i="3"/>
  <c r="L11" i="3"/>
  <c r="K4" i="3"/>
  <c r="A9" i="3"/>
  <c r="B9" i="3"/>
  <c r="A26" i="3"/>
  <c r="B26" i="3"/>
  <c r="B19" i="3"/>
  <c r="A19" i="3"/>
  <c r="C9" i="2"/>
  <c r="E9" i="2" s="1"/>
  <c r="C26" i="2"/>
  <c r="C26" i="3" s="1"/>
  <c r="C19" i="2"/>
  <c r="C19" i="3" s="1"/>
  <c r="B25" i="3"/>
  <c r="A25" i="3"/>
  <c r="C25" i="2"/>
  <c r="C25" i="3" s="1"/>
  <c r="W4" i="3"/>
  <c r="S4" i="3"/>
  <c r="C31" i="3"/>
  <c r="T4" i="3"/>
  <c r="E26" i="2" l="1"/>
  <c r="D19" i="3"/>
  <c r="I19" i="3"/>
  <c r="D25" i="3"/>
  <c r="I25" i="3"/>
  <c r="D26" i="3"/>
  <c r="I26" i="3"/>
  <c r="E25" i="2"/>
  <c r="K26" i="3"/>
  <c r="J26" i="3"/>
  <c r="E19" i="3"/>
  <c r="J19" i="3"/>
  <c r="F25" i="3"/>
  <c r="J25" i="3"/>
  <c r="K25" i="3"/>
  <c r="K19" i="3"/>
  <c r="E26" i="3"/>
  <c r="O26" i="3"/>
  <c r="E19" i="2"/>
  <c r="C9" i="3"/>
  <c r="W26" i="3"/>
  <c r="S26" i="3"/>
  <c r="H26" i="3"/>
  <c r="V26" i="3"/>
  <c r="R26" i="3"/>
  <c r="N26" i="3"/>
  <c r="G26" i="3"/>
  <c r="U26" i="3"/>
  <c r="Q26" i="3"/>
  <c r="M26" i="3"/>
  <c r="F26" i="3"/>
  <c r="X26" i="3"/>
  <c r="T26" i="3"/>
  <c r="P26" i="3"/>
  <c r="L26" i="3"/>
  <c r="U19" i="3"/>
  <c r="Q19" i="3"/>
  <c r="M19" i="3"/>
  <c r="F19" i="3"/>
  <c r="W19" i="3"/>
  <c r="S19" i="3"/>
  <c r="O19" i="3"/>
  <c r="H19" i="3"/>
  <c r="V19" i="3"/>
  <c r="R19" i="3"/>
  <c r="N19" i="3"/>
  <c r="G19" i="3"/>
  <c r="X19" i="3"/>
  <c r="T19" i="3"/>
  <c r="P19" i="3"/>
  <c r="L19" i="3"/>
  <c r="T25" i="3"/>
  <c r="O25" i="3"/>
  <c r="G25" i="3"/>
  <c r="X25" i="3"/>
  <c r="S25" i="3"/>
  <c r="N25" i="3"/>
  <c r="E25" i="3"/>
  <c r="W25" i="3"/>
  <c r="R25" i="3"/>
  <c r="L25" i="3"/>
  <c r="V25" i="3"/>
  <c r="P25" i="3"/>
  <c r="H25" i="3"/>
  <c r="U25" i="3"/>
  <c r="Q25" i="3"/>
  <c r="M25" i="3"/>
  <c r="N4" i="3"/>
  <c r="D9" i="3" l="1"/>
  <c r="I9" i="3"/>
  <c r="K9" i="3"/>
  <c r="J9" i="3"/>
  <c r="H9" i="3"/>
  <c r="O9" i="3"/>
  <c r="S9" i="3"/>
  <c r="W9" i="3"/>
  <c r="E9" i="3"/>
  <c r="L9" i="3"/>
  <c r="P9" i="3"/>
  <c r="T9" i="3"/>
  <c r="F9" i="3"/>
  <c r="M9" i="3"/>
  <c r="Q9" i="3"/>
  <c r="U9" i="3"/>
  <c r="G9" i="3"/>
  <c r="N9" i="3"/>
  <c r="R9" i="3"/>
  <c r="X9" i="3"/>
  <c r="V9" i="3"/>
  <c r="A22" i="3"/>
  <c r="B22" i="3"/>
  <c r="A29" i="3"/>
  <c r="B29" i="3"/>
  <c r="C29" i="3"/>
  <c r="C22" i="2"/>
  <c r="C22" i="3" s="1"/>
  <c r="E29" i="2"/>
  <c r="A10" i="3"/>
  <c r="B10" i="3"/>
  <c r="C10" i="2"/>
  <c r="C10" i="3" s="1"/>
  <c r="I10" i="3" s="1"/>
  <c r="R4" i="3"/>
  <c r="U4" i="3"/>
  <c r="V4" i="3"/>
  <c r="E4" i="3"/>
  <c r="D29" i="3" l="1"/>
  <c r="I29" i="3"/>
  <c r="D22" i="3"/>
  <c r="I22" i="3"/>
  <c r="J10" i="3"/>
  <c r="D10" i="3"/>
  <c r="K22" i="3"/>
  <c r="J22" i="3"/>
  <c r="K29" i="3"/>
  <c r="J29" i="3"/>
  <c r="W10" i="3"/>
  <c r="K10" i="3"/>
  <c r="E22" i="2"/>
  <c r="E10" i="2"/>
  <c r="S29" i="3"/>
  <c r="W29" i="3"/>
  <c r="S22" i="3"/>
  <c r="W22" i="3"/>
  <c r="T10" i="3"/>
  <c r="S10" i="3"/>
  <c r="E29" i="3"/>
  <c r="T29" i="3"/>
  <c r="E22" i="3"/>
  <c r="T22" i="3"/>
  <c r="M29" i="3"/>
  <c r="G29" i="3"/>
  <c r="F10" i="3"/>
  <c r="N10" i="3"/>
  <c r="G22" i="3"/>
  <c r="N22" i="3"/>
  <c r="H29" i="3"/>
  <c r="N29" i="3"/>
  <c r="U29" i="3"/>
  <c r="R22" i="3"/>
  <c r="F22" i="3"/>
  <c r="O29" i="3"/>
  <c r="M22" i="3"/>
  <c r="R29" i="3"/>
  <c r="F29" i="3"/>
  <c r="V22" i="3"/>
  <c r="P22" i="3"/>
  <c r="H22" i="3"/>
  <c r="X29" i="3"/>
  <c r="Q29" i="3"/>
  <c r="L29" i="3"/>
  <c r="X22" i="3"/>
  <c r="Q22" i="3"/>
  <c r="L22" i="3"/>
  <c r="U22" i="3"/>
  <c r="O22" i="3"/>
  <c r="V29" i="3"/>
  <c r="P29" i="3"/>
  <c r="X10" i="3"/>
  <c r="Q10" i="3"/>
  <c r="L10" i="3"/>
  <c r="V10" i="3"/>
  <c r="P10" i="3"/>
  <c r="H10" i="3"/>
  <c r="U10" i="3"/>
  <c r="O10" i="3"/>
  <c r="G10" i="3"/>
  <c r="E10" i="3"/>
  <c r="R10" i="3"/>
  <c r="M10" i="3"/>
  <c r="F4" i="3"/>
  <c r="A28" i="3"/>
  <c r="B28" i="3"/>
  <c r="C28" i="3"/>
  <c r="A13" i="3"/>
  <c r="B13" i="3"/>
  <c r="E28" i="2"/>
  <c r="C13" i="2"/>
  <c r="C13" i="3" s="1"/>
  <c r="D13" i="3" l="1"/>
  <c r="I13" i="3"/>
  <c r="D28" i="3"/>
  <c r="I28" i="3"/>
  <c r="K13" i="3"/>
  <c r="J13" i="3"/>
  <c r="K28" i="3"/>
  <c r="J28" i="3"/>
  <c r="E13" i="2"/>
  <c r="S28" i="3"/>
  <c r="W28" i="3"/>
  <c r="S13" i="3"/>
  <c r="W13" i="3"/>
  <c r="N28" i="3"/>
  <c r="T28" i="3"/>
  <c r="N13" i="3"/>
  <c r="T13" i="3"/>
  <c r="G28" i="3"/>
  <c r="V28" i="3"/>
  <c r="R28" i="3"/>
  <c r="E28" i="3"/>
  <c r="U28" i="3"/>
  <c r="G13" i="3"/>
  <c r="R13" i="3"/>
  <c r="E13" i="3"/>
  <c r="U13" i="3"/>
  <c r="V13" i="3"/>
  <c r="M13" i="3"/>
  <c r="F13" i="3"/>
  <c r="H13" i="3"/>
  <c r="X13" i="3"/>
  <c r="P13" i="3"/>
  <c r="X28" i="3"/>
  <c r="M28" i="3"/>
  <c r="Q28" i="3"/>
  <c r="L28" i="3"/>
  <c r="Q13" i="3"/>
  <c r="L13" i="3"/>
  <c r="F28" i="3"/>
  <c r="P28" i="3"/>
  <c r="H28" i="3"/>
  <c r="O28" i="3"/>
  <c r="O13" i="3"/>
  <c r="B14" i="3"/>
  <c r="A14" i="3"/>
  <c r="H4" i="3"/>
  <c r="L4" i="3"/>
  <c r="M4" i="3"/>
  <c r="O4" i="3"/>
  <c r="P4" i="3"/>
  <c r="Q4" i="3"/>
  <c r="X4" i="3"/>
  <c r="G4" i="3"/>
  <c r="C14" i="2"/>
  <c r="E14" i="2" s="1"/>
  <c r="C14" i="3" l="1"/>
  <c r="K14" i="3" s="1"/>
  <c r="C8" i="2"/>
  <c r="C8" i="3" s="1"/>
  <c r="A8" i="3"/>
  <c r="B8" i="3"/>
  <c r="P14" i="3" l="1"/>
  <c r="U14" i="3"/>
  <c r="O14" i="3"/>
  <c r="W14" i="3"/>
  <c r="L14" i="3"/>
  <c r="S14" i="3"/>
  <c r="E14" i="3"/>
  <c r="D14" i="3"/>
  <c r="M14" i="3"/>
  <c r="F14" i="3"/>
  <c r="R14" i="3"/>
  <c r="J14" i="3"/>
  <c r="G14" i="3"/>
  <c r="H14" i="3"/>
  <c r="T14" i="3"/>
  <c r="I14" i="3"/>
  <c r="X14" i="3"/>
  <c r="Q14" i="3"/>
  <c r="V14" i="3"/>
  <c r="N14" i="3"/>
  <c r="D8" i="3"/>
  <c r="I8" i="3"/>
  <c r="K8" i="3"/>
  <c r="J8" i="3"/>
  <c r="S8" i="3"/>
  <c r="W8" i="3"/>
  <c r="N8" i="3"/>
  <c r="T8" i="3"/>
  <c r="F8" i="3"/>
  <c r="R8" i="3"/>
  <c r="U8" i="3"/>
  <c r="V8" i="3"/>
  <c r="E8" i="3"/>
  <c r="H8" i="3"/>
  <c r="P8" i="3"/>
  <c r="O8" i="3"/>
  <c r="L8" i="3"/>
  <c r="Q8" i="3"/>
  <c r="M8" i="3"/>
  <c r="X8" i="3"/>
  <c r="G8" i="3"/>
  <c r="E8" i="2"/>
  <c r="B7" i="3"/>
  <c r="B12" i="3"/>
  <c r="B15" i="3"/>
  <c r="B18" i="3"/>
  <c r="B17" i="3"/>
  <c r="B20" i="3"/>
  <c r="B21" i="3"/>
  <c r="B27" i="3"/>
  <c r="A7" i="3"/>
  <c r="A12" i="3"/>
  <c r="A15" i="3"/>
  <c r="A18" i="3"/>
  <c r="A17" i="3"/>
  <c r="A20" i="3"/>
  <c r="A21" i="3"/>
  <c r="A27" i="3"/>
  <c r="B6" i="3" l="1"/>
  <c r="A6" i="3"/>
  <c r="C20" i="2"/>
  <c r="C20" i="3" s="1"/>
  <c r="I20" i="3" s="1"/>
  <c r="C27" i="2"/>
  <c r="C27" i="3" s="1"/>
  <c r="I27" i="3" s="1"/>
  <c r="C18" i="3"/>
  <c r="C17" i="2"/>
  <c r="C17" i="3" s="1"/>
  <c r="I17" i="3" s="1"/>
  <c r="C21" i="2"/>
  <c r="C21" i="3" s="1"/>
  <c r="C15" i="2"/>
  <c r="C15" i="3" s="1"/>
  <c r="I15" i="3" s="1"/>
  <c r="C12" i="3"/>
  <c r="C7" i="2"/>
  <c r="C7" i="3" s="1"/>
  <c r="C6" i="2"/>
  <c r="C6" i="3" s="1"/>
  <c r="D6" i="3" l="1"/>
  <c r="I6" i="3"/>
  <c r="D21" i="3"/>
  <c r="I21" i="3"/>
  <c r="D7" i="3"/>
  <c r="I7" i="3"/>
  <c r="D12" i="3"/>
  <c r="I12" i="3"/>
  <c r="D18" i="3"/>
  <c r="I18" i="3"/>
  <c r="J15" i="3"/>
  <c r="D15" i="3"/>
  <c r="J27" i="3"/>
  <c r="D27" i="3"/>
  <c r="J20" i="3"/>
  <c r="D20" i="3"/>
  <c r="J17" i="3"/>
  <c r="D17" i="3"/>
  <c r="W7" i="3"/>
  <c r="J7" i="3"/>
  <c r="K6" i="3"/>
  <c r="J6" i="3"/>
  <c r="X12" i="3"/>
  <c r="J12" i="3"/>
  <c r="F18" i="3"/>
  <c r="J18" i="3"/>
  <c r="Q21" i="3"/>
  <c r="J21" i="3"/>
  <c r="F12" i="3"/>
  <c r="M12" i="3"/>
  <c r="P18" i="3"/>
  <c r="U12" i="3"/>
  <c r="U20" i="3"/>
  <c r="K20" i="3"/>
  <c r="L20" i="3"/>
  <c r="U15" i="3"/>
  <c r="K15" i="3"/>
  <c r="S27" i="3"/>
  <c r="K27" i="3"/>
  <c r="X18" i="3"/>
  <c r="F7" i="3"/>
  <c r="S7" i="3"/>
  <c r="K7" i="3"/>
  <c r="N21" i="3"/>
  <c r="K21" i="3"/>
  <c r="F17" i="3"/>
  <c r="K17" i="3"/>
  <c r="L7" i="3"/>
  <c r="S12" i="3"/>
  <c r="K12" i="3"/>
  <c r="N18" i="3"/>
  <c r="K18" i="3"/>
  <c r="H21" i="3"/>
  <c r="H7" i="3"/>
  <c r="V20" i="3"/>
  <c r="F21" i="3"/>
  <c r="T21" i="3"/>
  <c r="W21" i="3"/>
  <c r="L15" i="3"/>
  <c r="X20" i="3"/>
  <c r="P20" i="3"/>
  <c r="H15" i="3"/>
  <c r="G21" i="3"/>
  <c r="H27" i="3"/>
  <c r="G7" i="3"/>
  <c r="E7" i="3"/>
  <c r="F20" i="3"/>
  <c r="R15" i="3"/>
  <c r="U21" i="3"/>
  <c r="V27" i="3"/>
  <c r="T15" i="3"/>
  <c r="T20" i="3"/>
  <c r="S20" i="3"/>
  <c r="S15" i="3"/>
  <c r="Q20" i="3"/>
  <c r="H20" i="3"/>
  <c r="Q15" i="3"/>
  <c r="O21" i="3"/>
  <c r="P21" i="3"/>
  <c r="Q27" i="3"/>
  <c r="M7" i="3"/>
  <c r="P7" i="3"/>
  <c r="R7" i="3"/>
  <c r="E20" i="3"/>
  <c r="E15" i="3"/>
  <c r="E21" i="3"/>
  <c r="R18" i="3"/>
  <c r="F27" i="3"/>
  <c r="N15" i="3"/>
  <c r="T27" i="3"/>
  <c r="N20" i="3"/>
  <c r="W18" i="3"/>
  <c r="L27" i="3"/>
  <c r="F15" i="3"/>
  <c r="N27" i="3"/>
  <c r="M20" i="3"/>
  <c r="P15" i="3"/>
  <c r="L21" i="3"/>
  <c r="P27" i="3"/>
  <c r="O7" i="3"/>
  <c r="V7" i="3"/>
  <c r="R20" i="3"/>
  <c r="R21" i="3"/>
  <c r="U27" i="3"/>
  <c r="T7" i="3"/>
  <c r="W20" i="3"/>
  <c r="W15" i="3"/>
  <c r="S21" i="3"/>
  <c r="Q17" i="3"/>
  <c r="P17" i="3"/>
  <c r="U17" i="3"/>
  <c r="T17" i="3"/>
  <c r="W17" i="3"/>
  <c r="Q12" i="3"/>
  <c r="P12" i="3"/>
  <c r="M18" i="3"/>
  <c r="H18" i="3"/>
  <c r="L17" i="3"/>
  <c r="H17" i="3"/>
  <c r="E17" i="3"/>
  <c r="R12" i="3"/>
  <c r="E18" i="3"/>
  <c r="N17" i="3"/>
  <c r="S17" i="3"/>
  <c r="S18" i="3"/>
  <c r="L12" i="3"/>
  <c r="H12" i="3"/>
  <c r="G15" i="3"/>
  <c r="O15" i="3"/>
  <c r="O18" i="3"/>
  <c r="Q18" i="3"/>
  <c r="O27" i="3"/>
  <c r="G27" i="3"/>
  <c r="O17" i="3"/>
  <c r="G17" i="3"/>
  <c r="R17" i="3"/>
  <c r="E12" i="3"/>
  <c r="V15" i="3"/>
  <c r="U18" i="3"/>
  <c r="R27" i="3"/>
  <c r="T18" i="3"/>
  <c r="T12" i="3"/>
  <c r="W12" i="3"/>
  <c r="W27" i="3"/>
  <c r="O12" i="3"/>
  <c r="G12" i="3"/>
  <c r="O20" i="3"/>
  <c r="G20" i="3"/>
  <c r="M15" i="3"/>
  <c r="X15" i="3"/>
  <c r="X21" i="3"/>
  <c r="M21" i="3"/>
  <c r="G18" i="3"/>
  <c r="L18" i="3"/>
  <c r="X27" i="3"/>
  <c r="M27" i="3"/>
  <c r="Q7" i="3"/>
  <c r="X7" i="3"/>
  <c r="X17" i="3"/>
  <c r="M17" i="3"/>
  <c r="U7" i="3"/>
  <c r="V17" i="3"/>
  <c r="V12" i="3"/>
  <c r="V21" i="3"/>
  <c r="V18" i="3"/>
  <c r="E27" i="3"/>
  <c r="N7" i="3"/>
  <c r="N12" i="3"/>
  <c r="S6" i="3"/>
  <c r="W6" i="3"/>
  <c r="N6" i="3"/>
  <c r="T6" i="3"/>
  <c r="R6" i="3"/>
  <c r="U6" i="3"/>
  <c r="V6" i="3"/>
  <c r="E6" i="3"/>
  <c r="M6" i="3"/>
  <c r="F6" i="3"/>
  <c r="Q6" i="3"/>
  <c r="L6" i="3"/>
  <c r="P6" i="3"/>
  <c r="G6" i="3"/>
  <c r="O6" i="3"/>
  <c r="X6" i="3"/>
  <c r="H6" i="3"/>
  <c r="E18" i="2"/>
  <c r="E20" i="2"/>
  <c r="E15" i="2"/>
  <c r="E27" i="2"/>
  <c r="E21" i="2"/>
  <c r="E17" i="2"/>
  <c r="E6" i="2"/>
  <c r="E12" i="2"/>
  <c r="D33" i="3" l="1"/>
  <c r="D36" i="3" s="1"/>
  <c r="O33" i="3"/>
  <c r="O36" i="3" s="1"/>
  <c r="N33" i="3"/>
  <c r="N36" i="3" s="1"/>
  <c r="I33" i="3"/>
  <c r="I36" i="3" s="1"/>
  <c r="Q33" i="3"/>
  <c r="Q36" i="3" s="1"/>
  <c r="V33" i="3"/>
  <c r="V36" i="3" s="1"/>
  <c r="P33" i="3"/>
  <c r="P36" i="3" s="1"/>
  <c r="M33" i="3"/>
  <c r="M36" i="3" s="1"/>
  <c r="R33" i="3"/>
  <c r="R36" i="3" s="1"/>
  <c r="S33" i="3"/>
  <c r="S36" i="3" s="1"/>
  <c r="K33" i="3"/>
  <c r="K36" i="3" s="1"/>
  <c r="G33" i="3"/>
  <c r="G36" i="3" s="1"/>
  <c r="U33" i="3"/>
  <c r="U36" i="3" s="1"/>
  <c r="W33" i="3"/>
  <c r="W36" i="3" s="1"/>
  <c r="X33" i="3"/>
  <c r="X36" i="3" s="1"/>
  <c r="L33" i="3"/>
  <c r="L36" i="3" s="1"/>
  <c r="T33" i="3"/>
  <c r="T36" i="3" s="1"/>
  <c r="J33" i="3"/>
  <c r="J36" i="3" s="1"/>
  <c r="E7" i="2"/>
  <c r="F33" i="3"/>
  <c r="F36" i="3" s="1"/>
  <c r="E33" i="3"/>
  <c r="E36" i="3" s="1"/>
  <c r="H33" i="3"/>
  <c r="H36" i="3" s="1"/>
  <c r="C33" i="3" l="1"/>
  <c r="C36" i="3" s="1"/>
  <c r="E31" i="2"/>
  <c r="E34" i="2" s="1"/>
</calcChain>
</file>

<file path=xl/sharedStrings.xml><?xml version="1.0" encoding="utf-8"?>
<sst xmlns="http://schemas.openxmlformats.org/spreadsheetml/2006/main" count="90" uniqueCount="67">
  <si>
    <t>Pat McCullough</t>
  </si>
  <si>
    <t>Lee Paulsen</t>
  </si>
  <si>
    <t>Brand</t>
  </si>
  <si>
    <t>Rahr</t>
  </si>
  <si>
    <t>Schill Malz</t>
  </si>
  <si>
    <t>Weyermann</t>
  </si>
  <si>
    <t>Simpsons</t>
  </si>
  <si>
    <t>Quanity</t>
  </si>
  <si>
    <t>Standard 2-row</t>
  </si>
  <si>
    <t>Pilsen Malt</t>
  </si>
  <si>
    <t>F/M Bohemian Pilsner</t>
  </si>
  <si>
    <t>Mike Hora</t>
  </si>
  <si>
    <t>Chris Zubak</t>
  </si>
  <si>
    <t>Pat McCusker</t>
  </si>
  <si>
    <t>Château | Castle</t>
  </si>
  <si>
    <t>Oak Spirals</t>
  </si>
  <si>
    <t>Malt Name (or other product)</t>
  </si>
  <si>
    <t>Spirals,FrO,Med,1.5x9 in,60 gal</t>
  </si>
  <si>
    <t>Pilsen 2RS</t>
  </si>
  <si>
    <t>Vienna</t>
  </si>
  <si>
    <t>Munich Light</t>
  </si>
  <si>
    <t>Maris Otter</t>
  </si>
  <si>
    <t>Total Cost</t>
  </si>
  <si>
    <t>Matt Franklin</t>
  </si>
  <si>
    <t>TOTAL</t>
  </si>
  <si>
    <t>Pilsner</t>
  </si>
  <si>
    <t>Shipping</t>
  </si>
  <si>
    <t>Order Total</t>
  </si>
  <si>
    <t>Total</t>
  </si>
  <si>
    <t>Clint Larrison</t>
  </si>
  <si>
    <t>Crisp</t>
  </si>
  <si>
    <t>Finest Maris Otter</t>
  </si>
  <si>
    <t>Andrew Maixner</t>
  </si>
  <si>
    <t>White Wheat (malted)</t>
  </si>
  <si>
    <t>Pale Ale</t>
  </si>
  <si>
    <t>Cal Corrin</t>
  </si>
  <si>
    <t>Cleaning Chemicals</t>
  </si>
  <si>
    <t>Travis Spears</t>
  </si>
  <si>
    <t>Eric Benda</t>
  </si>
  <si>
    <t>Fred Spinner</t>
  </si>
  <si>
    <t>Patagonia</t>
  </si>
  <si>
    <t>Caramel 35L</t>
  </si>
  <si>
    <t>Finings</t>
  </si>
  <si>
    <t>Biofine Clear 1L</t>
  </si>
  <si>
    <t>Cost per unit</t>
  </si>
  <si>
    <t>Cost per Unit</t>
  </si>
  <si>
    <t>PBW, 50 lb.</t>
  </si>
  <si>
    <t>Barke Pilsner</t>
  </si>
  <si>
    <t>Daryl McCall</t>
  </si>
  <si>
    <t>Nick Scherbaum</t>
  </si>
  <si>
    <t>Beer Nuts</t>
  </si>
  <si>
    <t>Annual Membership Dues</t>
  </si>
  <si>
    <t>Jason Potratz</t>
  </si>
  <si>
    <t>Dan White</t>
  </si>
  <si>
    <t>Munich Dk Type 2</t>
  </si>
  <si>
    <t>Carafoam</t>
  </si>
  <si>
    <t>Crystal 60L</t>
  </si>
  <si>
    <t>Kurt Kraus</t>
  </si>
  <si>
    <t>Mark Jensen</t>
  </si>
  <si>
    <t>Premium Pilsner</t>
  </si>
  <si>
    <t>Tax</t>
  </si>
  <si>
    <t>CR Beer Nuts Grain Order</t>
  </si>
  <si>
    <t>Josh Jensen</t>
  </si>
  <si>
    <t>Munich Lt Type 1</t>
  </si>
  <si>
    <t>Vienna Malt</t>
  </si>
  <si>
    <t>Josh Peanasky</t>
  </si>
  <si>
    <t>Best Pale 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</si>
</sst>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-409]mmmm\ d\,\ 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/>
    <xf numFmtId="164" fontId="0" fillId="0" borderId="0" xfId="0" applyNumberFormat="1" applyBorder="1"/>
    <xf numFmtId="164" fontId="0" fillId="0" borderId="0" xfId="0" applyNumberFormat="1"/>
    <xf numFmtId="164" fontId="0" fillId="0" borderId="0" xfId="0" applyNumberForma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/>
    </xf>
    <xf numFmtId="0" fontId="0" fillId="0" borderId="5" xfId="0" applyBorder="1"/>
    <xf numFmtId="164" fontId="0" fillId="0" borderId="5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5" xfId="0" applyNumberFormat="1" applyBorder="1"/>
    <xf numFmtId="0" fontId="0" fillId="0" borderId="0" xfId="0" applyBorder="1" applyAlignment="1"/>
    <xf numFmtId="164" fontId="0" fillId="0" borderId="0" xfId="0" applyNumberFormat="1" applyBorder="1" applyAlignment="1">
      <alignment horizontal="right"/>
    </xf>
    <xf numFmtId="0" fontId="0" fillId="0" borderId="6" xfId="0" applyBorder="1"/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0" fillId="0" borderId="8" xfId="0" applyBorder="1"/>
    <xf numFmtId="164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0" xfId="0" quotePrefix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1" fillId="0" borderId="10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right"/>
    </xf>
    <xf numFmtId="164" fontId="0" fillId="0" borderId="2" xfId="0" applyNumberFormat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4" xfId="0" applyNumberFormat="1" applyBorder="1" applyAlignment="1">
      <alignment horizontal="center" wrapText="1"/>
    </xf>
    <xf numFmtId="3" fontId="0" fillId="0" borderId="1" xfId="0" applyNumberFormat="1" applyBorder="1" applyAlignment="1">
      <alignment horizontal="center" wrapText="1"/>
    </xf>
    <xf numFmtId="1" fontId="0" fillId="0" borderId="1" xfId="0" applyNumberFormat="1" applyFill="1" applyBorder="1" applyAlignment="1">
      <alignment horizontal="center" wrapText="1"/>
    </xf>
    <xf numFmtId="0" fontId="0" fillId="0" borderId="0" xfId="0" applyBorder="1" applyAlignment="1">
      <alignment wrapText="1"/>
    </xf>
    <xf numFmtId="164" fontId="0" fillId="0" borderId="0" xfId="0" applyNumberForma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3" fontId="0" fillId="0" borderId="0" xfId="0" applyNumberFormat="1" applyBorder="1" applyAlignment="1">
      <alignment horizontal="center" wrapText="1"/>
    </xf>
    <xf numFmtId="1" fontId="0" fillId="0" borderId="0" xfId="0" applyNumberFormat="1" applyFill="1" applyBorder="1" applyAlignment="1">
      <alignment horizontal="center" wrapText="1"/>
    </xf>
    <xf numFmtId="3" fontId="0" fillId="0" borderId="6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11" xfId="0" applyFont="1" applyBorder="1"/>
    <xf numFmtId="0" fontId="0" fillId="0" borderId="5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5" fontId="1" fillId="0" borderId="12" xfId="0" applyNumberFormat="1" applyFont="1" applyBorder="1" applyAlignment="1">
      <alignment horizontal="left" vertical="center" inden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2" xfId="0" applyFill="1" applyBorder="1"/>
    <xf numFmtId="0" fontId="0" fillId="0" borderId="14" xfId="0" applyBorder="1"/>
    <xf numFmtId="164" fontId="0" fillId="0" borderId="7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164" fontId="1" fillId="0" borderId="17" xfId="0" applyNumberFormat="1" applyFont="1" applyBorder="1" applyAlignment="1">
      <alignment horizontal="center"/>
    </xf>
    <xf numFmtId="0" fontId="0" fillId="0" borderId="13" xfId="0" applyBorder="1"/>
    <xf numFmtId="1" fontId="0" fillId="0" borderId="4" xfId="0" applyNumberFormat="1" applyFill="1" applyBorder="1" applyAlignment="1">
      <alignment horizontal="center" wrapText="1"/>
    </xf>
    <xf numFmtId="0" fontId="0" fillId="0" borderId="11" xfId="0" applyBorder="1"/>
    <xf numFmtId="164" fontId="0" fillId="0" borderId="2" xfId="0" applyNumberFormat="1" applyBorder="1"/>
    <xf numFmtId="164" fontId="0" fillId="0" borderId="9" xfId="0" applyNumberFormat="1" applyBorder="1" applyAlignment="1">
      <alignment horizontal="right"/>
    </xf>
    <xf numFmtId="0" fontId="1" fillId="0" borderId="15" xfId="0" applyFont="1" applyBorder="1" applyAlignment="1">
      <alignment horizontal="center"/>
    </xf>
    <xf numFmtId="164" fontId="1" fillId="0" borderId="9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Fill="1" applyAlignment="1">
      <alignment horizontal="center"/>
    </xf>
    <xf numFmtId="3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/>
    <xf numFmtId="164" fontId="0" fillId="0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217"/>
  <sheetViews>
    <sheetView tabSelected="1" zoomScaleNormal="100" workbookViewId="0">
      <pane xSplit="5" ySplit="4" topLeftCell="F5" activePane="bottomRight" state="frozen"/>
      <selection pane="topRight" activeCell="F1" sqref="F1"/>
      <selection pane="bottomLeft" activeCell="A4" sqref="A4"/>
      <selection pane="bottomRight" activeCell="O24" sqref="O24"/>
    </sheetView>
  </sheetViews>
  <sheetFormatPr defaultRowHeight="15" x14ac:dyDescent="0.25"/>
  <cols>
    <col min="1" max="1" width="18.42578125" bestFit="1" customWidth="1"/>
    <col min="2" max="2" width="28.5703125" bestFit="1" customWidth="1"/>
    <col min="3" max="3" width="8.7109375" style="11" bestFit="1" customWidth="1"/>
    <col min="4" max="4" width="8.7109375" style="1" customWidth="1"/>
    <col min="5" max="5" width="9.7109375" style="15" bestFit="1" customWidth="1"/>
    <col min="6" max="6" width="5.5703125" style="9" bestFit="1" customWidth="1"/>
    <col min="7" max="7" width="10.140625" style="9" bestFit="1" customWidth="1"/>
    <col min="8" max="8" width="6.42578125" style="12" bestFit="1" customWidth="1"/>
    <col min="9" max="9" width="8.85546875" style="17" customWidth="1"/>
    <col min="10" max="10" width="5.42578125" style="1" bestFit="1" customWidth="1"/>
    <col min="11" max="12" width="7.140625" style="1" bestFit="1" customWidth="1"/>
    <col min="13" max="13" width="5.85546875" style="1" bestFit="1" customWidth="1"/>
    <col min="14" max="14" width="8" style="1" bestFit="1" customWidth="1"/>
    <col min="15" max="15" width="8.28515625" style="1" bestFit="1" customWidth="1"/>
    <col min="16" max="16" width="6.85546875" style="1" bestFit="1" customWidth="1"/>
    <col min="17" max="17" width="11.42578125" style="1" bestFit="1" customWidth="1"/>
    <col min="18" max="18" width="9.5703125" style="1" bestFit="1" customWidth="1"/>
    <col min="19" max="19" width="8" style="1" bestFit="1" customWidth="1"/>
    <col min="20" max="20" width="9.28515625" style="1" bestFit="1" customWidth="1"/>
    <col min="21" max="21" width="7.28515625" style="1" bestFit="1" customWidth="1"/>
    <col min="22" max="22" width="10.85546875" style="1" bestFit="1" customWidth="1"/>
    <col min="23" max="23" width="6.85546875" style="1" bestFit="1" customWidth="1"/>
    <col min="24" max="24" width="7.85546875" style="1" bestFit="1" customWidth="1"/>
    <col min="25" max="25" width="6.42578125" style="1" bestFit="1" customWidth="1"/>
    <col min="26" max="26" width="6.28515625" style="1" bestFit="1" customWidth="1"/>
    <col min="27" max="74" width="9.140625" style="1"/>
  </cols>
  <sheetData>
    <row r="1" spans="1:74" x14ac:dyDescent="0.25">
      <c r="A1" s="53" t="s">
        <v>61</v>
      </c>
      <c r="B1" s="13"/>
      <c r="C1" s="14"/>
      <c r="D1" s="54"/>
      <c r="E1" s="55"/>
    </row>
    <row r="2" spans="1:74" x14ac:dyDescent="0.25">
      <c r="A2" s="56">
        <v>42549</v>
      </c>
      <c r="B2" s="4"/>
      <c r="C2" s="9"/>
      <c r="D2" s="5"/>
    </row>
    <row r="3" spans="1:74" x14ac:dyDescent="0.25">
      <c r="A3" s="57"/>
      <c r="B3" s="4"/>
      <c r="C3" s="9"/>
      <c r="D3" s="5"/>
    </row>
    <row r="4" spans="1:74" s="39" customFormat="1" ht="30" x14ac:dyDescent="0.25">
      <c r="A4" s="58" t="s">
        <v>2</v>
      </c>
      <c r="B4" s="39" t="s">
        <v>16</v>
      </c>
      <c r="C4" s="40" t="s">
        <v>44</v>
      </c>
      <c r="D4" s="41" t="s">
        <v>7</v>
      </c>
      <c r="E4" s="42" t="s">
        <v>22</v>
      </c>
      <c r="F4" s="40" t="s">
        <v>50</v>
      </c>
      <c r="G4" s="40" t="s">
        <v>38</v>
      </c>
      <c r="H4" s="43" t="s">
        <v>35</v>
      </c>
      <c r="I4" s="44" t="s">
        <v>23</v>
      </c>
      <c r="J4" s="41" t="s">
        <v>11</v>
      </c>
      <c r="K4" s="41" t="s">
        <v>62</v>
      </c>
      <c r="L4" s="41" t="s">
        <v>58</v>
      </c>
      <c r="M4" s="41" t="s">
        <v>57</v>
      </c>
      <c r="N4" s="41" t="s">
        <v>29</v>
      </c>
      <c r="O4" s="41" t="s">
        <v>32</v>
      </c>
      <c r="P4" s="41" t="s">
        <v>48</v>
      </c>
      <c r="Q4" s="41" t="s">
        <v>0</v>
      </c>
      <c r="R4" s="41" t="s">
        <v>13</v>
      </c>
      <c r="S4" s="41" t="s">
        <v>1</v>
      </c>
      <c r="T4" s="41" t="s">
        <v>65</v>
      </c>
      <c r="U4" s="41" t="s">
        <v>52</v>
      </c>
      <c r="V4" s="41" t="s">
        <v>49</v>
      </c>
      <c r="W4" s="41" t="s">
        <v>37</v>
      </c>
      <c r="X4" s="41" t="s">
        <v>39</v>
      </c>
      <c r="Y4" s="41" t="s">
        <v>53</v>
      </c>
      <c r="Z4" s="41" t="s">
        <v>12</v>
      </c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</row>
    <row r="5" spans="1:74" s="45" customFormat="1" x14ac:dyDescent="0.25">
      <c r="A5" s="57" t="s">
        <v>14</v>
      </c>
      <c r="B5" s="45" t="s">
        <v>34</v>
      </c>
      <c r="C5" s="46">
        <f>55*0.78</f>
        <v>42.9</v>
      </c>
      <c r="D5" s="12">
        <f t="shared" ref="D5:D29" si="0">SUM(F5:BA5)</f>
        <v>1</v>
      </c>
      <c r="E5" s="15">
        <f>C5*D5</f>
        <v>42.9</v>
      </c>
      <c r="F5" s="46"/>
      <c r="G5" s="46"/>
      <c r="H5" s="48"/>
      <c r="I5" s="49"/>
      <c r="J5" s="47"/>
      <c r="K5" s="47"/>
      <c r="L5" s="47"/>
      <c r="M5" s="47"/>
      <c r="N5" s="47"/>
      <c r="O5" s="47"/>
      <c r="P5" s="47"/>
      <c r="Q5" s="47"/>
      <c r="R5" s="47">
        <v>1</v>
      </c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</row>
    <row r="6" spans="1:74" s="4" customFormat="1" x14ac:dyDescent="0.25">
      <c r="A6" s="57" t="s">
        <v>14</v>
      </c>
      <c r="B6" s="4" t="s">
        <v>18</v>
      </c>
      <c r="C6" s="9">
        <f>55*0.79</f>
        <v>43.45</v>
      </c>
      <c r="D6" s="12">
        <f t="shared" si="0"/>
        <v>2</v>
      </c>
      <c r="E6" s="15">
        <f>C6*D6</f>
        <v>86.9</v>
      </c>
      <c r="F6" s="12"/>
      <c r="G6" s="12"/>
      <c r="H6" s="12"/>
      <c r="I6" s="16"/>
      <c r="J6" s="5"/>
      <c r="K6" s="5"/>
      <c r="L6" s="5"/>
      <c r="M6" s="5"/>
      <c r="N6" s="5"/>
      <c r="O6" s="5"/>
      <c r="P6" s="5"/>
      <c r="Q6" s="5"/>
      <c r="R6" s="5">
        <v>1</v>
      </c>
      <c r="S6" s="5"/>
      <c r="T6" s="5"/>
      <c r="U6" s="5">
        <v>1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</row>
    <row r="7" spans="1:74" s="4" customFormat="1" x14ac:dyDescent="0.25">
      <c r="A7" s="57" t="s">
        <v>14</v>
      </c>
      <c r="B7" s="6" t="s">
        <v>20</v>
      </c>
      <c r="C7" s="10">
        <f>55*0.79</f>
        <v>43.45</v>
      </c>
      <c r="D7" s="12">
        <f t="shared" si="0"/>
        <v>1</v>
      </c>
      <c r="E7" s="15">
        <f t="shared" ref="E7:E27" si="1">C7*D7</f>
        <v>43.45</v>
      </c>
      <c r="F7" s="12"/>
      <c r="G7" s="12"/>
      <c r="H7" s="12"/>
      <c r="I7" s="16"/>
      <c r="J7" s="5"/>
      <c r="K7" s="5"/>
      <c r="L7" s="5"/>
      <c r="M7" s="5"/>
      <c r="N7" s="5"/>
      <c r="O7" s="5"/>
      <c r="P7" s="5"/>
      <c r="Q7" s="5"/>
      <c r="R7" s="5">
        <v>1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</row>
    <row r="8" spans="1:74" s="4" customFormat="1" x14ac:dyDescent="0.25">
      <c r="A8" s="59" t="s">
        <v>30</v>
      </c>
      <c r="B8" s="6" t="s">
        <v>31</v>
      </c>
      <c r="C8" s="10">
        <f>55*0.84</f>
        <v>46.199999999999996</v>
      </c>
      <c r="D8" s="12">
        <f t="shared" si="0"/>
        <v>7</v>
      </c>
      <c r="E8" s="15">
        <f t="shared" ref="E8" si="2">C8*D8</f>
        <v>323.39999999999998</v>
      </c>
      <c r="F8" s="12"/>
      <c r="G8" s="12">
        <v>2</v>
      </c>
      <c r="H8" s="12"/>
      <c r="I8" s="16"/>
      <c r="J8" s="5"/>
      <c r="K8" s="5">
        <v>2</v>
      </c>
      <c r="L8" s="5"/>
      <c r="M8" s="5"/>
      <c r="N8" s="33">
        <v>1</v>
      </c>
      <c r="O8" s="33"/>
      <c r="P8" s="33">
        <v>1</v>
      </c>
      <c r="Q8" s="5"/>
      <c r="R8" s="5"/>
      <c r="S8" s="5"/>
      <c r="T8" s="5"/>
      <c r="U8" s="5"/>
      <c r="V8" s="5"/>
      <c r="W8" s="5"/>
      <c r="X8" s="5">
        <v>1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</row>
    <row r="9" spans="1:74" s="4" customFormat="1" x14ac:dyDescent="0.25">
      <c r="A9" s="59" t="s">
        <v>30</v>
      </c>
      <c r="B9" s="6" t="s">
        <v>56</v>
      </c>
      <c r="C9" s="10">
        <f>55*0.86</f>
        <v>47.3</v>
      </c>
      <c r="D9" s="12">
        <f t="shared" si="0"/>
        <v>1</v>
      </c>
      <c r="E9" s="15">
        <f t="shared" ref="E9" si="3">C9*D9</f>
        <v>47.3</v>
      </c>
      <c r="F9" s="12"/>
      <c r="G9" s="12"/>
      <c r="H9" s="12"/>
      <c r="I9" s="16"/>
      <c r="J9" s="5"/>
      <c r="K9" s="5"/>
      <c r="L9" s="5"/>
      <c r="M9" s="5">
        <v>1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</row>
    <row r="10" spans="1:74" s="4" customFormat="1" x14ac:dyDescent="0.25">
      <c r="A10" s="59" t="s">
        <v>40</v>
      </c>
      <c r="B10" s="6" t="s">
        <v>41</v>
      </c>
      <c r="C10" s="10">
        <f>55*0.85</f>
        <v>46.75</v>
      </c>
      <c r="D10" s="12">
        <f t="shared" si="0"/>
        <v>1</v>
      </c>
      <c r="E10" s="15">
        <f t="shared" ref="E10" si="4">C10*D10</f>
        <v>46.75</v>
      </c>
      <c r="F10" s="12"/>
      <c r="G10" s="12"/>
      <c r="H10" s="12"/>
      <c r="I10" s="16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>
        <v>1</v>
      </c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</row>
    <row r="11" spans="1:74" s="4" customFormat="1" x14ac:dyDescent="0.25">
      <c r="A11" s="57" t="s">
        <v>3</v>
      </c>
      <c r="B11" s="6" t="s">
        <v>59</v>
      </c>
      <c r="C11" s="10">
        <f>50*0.63</f>
        <v>31.5</v>
      </c>
      <c r="D11" s="12">
        <f t="shared" si="0"/>
        <v>2</v>
      </c>
      <c r="E11" s="15">
        <f t="shared" ref="E11" si="5">C11*D11</f>
        <v>63</v>
      </c>
      <c r="F11" s="12"/>
      <c r="G11" s="12"/>
      <c r="H11" s="12"/>
      <c r="I11" s="16"/>
      <c r="J11" s="5"/>
      <c r="K11" s="5">
        <v>1</v>
      </c>
      <c r="L11" s="5">
        <v>1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</row>
    <row r="12" spans="1:74" x14ac:dyDescent="0.25">
      <c r="A12" s="57" t="s">
        <v>3</v>
      </c>
      <c r="B12" s="4" t="s">
        <v>8</v>
      </c>
      <c r="C12" s="9">
        <f>50*0.58</f>
        <v>28.999999999999996</v>
      </c>
      <c r="D12" s="12">
        <f t="shared" si="0"/>
        <v>18</v>
      </c>
      <c r="E12" s="15">
        <f t="shared" si="1"/>
        <v>521.99999999999989</v>
      </c>
      <c r="F12" s="12">
        <v>1</v>
      </c>
      <c r="G12" s="12"/>
      <c r="H12" s="12">
        <v>1</v>
      </c>
      <c r="I12" s="16">
        <v>1</v>
      </c>
      <c r="J12" s="1">
        <v>1</v>
      </c>
      <c r="K12" s="1">
        <v>2</v>
      </c>
      <c r="L12" s="1">
        <v>2</v>
      </c>
      <c r="O12" s="1">
        <v>1</v>
      </c>
      <c r="Q12" s="1">
        <v>1</v>
      </c>
      <c r="S12" s="1">
        <v>1</v>
      </c>
      <c r="V12" s="1">
        <v>3</v>
      </c>
      <c r="W12" s="1">
        <v>2</v>
      </c>
      <c r="Y12" s="1">
        <v>1</v>
      </c>
      <c r="Z12" s="1">
        <v>1</v>
      </c>
    </row>
    <row r="13" spans="1:74" x14ac:dyDescent="0.25">
      <c r="A13" s="57" t="s">
        <v>3</v>
      </c>
      <c r="B13" s="4" t="s">
        <v>34</v>
      </c>
      <c r="C13" s="9">
        <f>50*0.63</f>
        <v>31.5</v>
      </c>
      <c r="D13" s="12">
        <f t="shared" si="0"/>
        <v>3</v>
      </c>
      <c r="E13" s="15">
        <f t="shared" ref="E13" si="6">C13*D13</f>
        <v>94.5</v>
      </c>
      <c r="F13" s="12"/>
      <c r="G13" s="12"/>
      <c r="H13" s="12">
        <v>1</v>
      </c>
      <c r="I13" s="16"/>
      <c r="K13" s="1">
        <v>1</v>
      </c>
      <c r="W13" s="1">
        <v>1</v>
      </c>
    </row>
    <row r="14" spans="1:74" x14ac:dyDescent="0.25">
      <c r="A14" s="57" t="s">
        <v>3</v>
      </c>
      <c r="B14" s="4" t="s">
        <v>33</v>
      </c>
      <c r="C14" s="9">
        <f>50*0.64</f>
        <v>32</v>
      </c>
      <c r="D14" s="12">
        <f t="shared" si="0"/>
        <v>3</v>
      </c>
      <c r="E14" s="15">
        <f t="shared" ref="E14" si="7">C14*D14</f>
        <v>96</v>
      </c>
      <c r="F14" s="12"/>
      <c r="G14" s="12">
        <v>1</v>
      </c>
      <c r="I14" s="16"/>
      <c r="M14" s="1">
        <v>1</v>
      </c>
      <c r="O14" s="1">
        <v>1</v>
      </c>
    </row>
    <row r="15" spans="1:74" x14ac:dyDescent="0.25">
      <c r="A15" s="57" t="s">
        <v>4</v>
      </c>
      <c r="B15" s="4" t="s">
        <v>9</v>
      </c>
      <c r="C15" s="9">
        <f>55*0.71</f>
        <v>39.049999999999997</v>
      </c>
      <c r="D15" s="12">
        <f t="shared" si="0"/>
        <v>1</v>
      </c>
      <c r="E15" s="15">
        <f t="shared" si="1"/>
        <v>39.049999999999997</v>
      </c>
      <c r="F15" s="12"/>
      <c r="G15" s="12"/>
      <c r="I15" s="16"/>
      <c r="Q15" s="1">
        <v>1</v>
      </c>
    </row>
    <row r="16" spans="1:74" x14ac:dyDescent="0.25">
      <c r="A16" s="57" t="s">
        <v>4</v>
      </c>
      <c r="B16" s="4" t="s">
        <v>64</v>
      </c>
      <c r="C16" s="9">
        <f>55*0.71</f>
        <v>39.049999999999997</v>
      </c>
      <c r="D16" s="12">
        <f t="shared" ref="D16" si="8">SUM(F16:BA16)</f>
        <v>1</v>
      </c>
      <c r="E16" s="15">
        <f t="shared" ref="E16" si="9">C16*D16</f>
        <v>39.049999999999997</v>
      </c>
      <c r="F16" s="12"/>
      <c r="G16" s="12"/>
      <c r="I16" s="16"/>
      <c r="P16" s="1">
        <v>1</v>
      </c>
    </row>
    <row r="17" spans="1:74" x14ac:dyDescent="0.25">
      <c r="A17" s="57" t="s">
        <v>6</v>
      </c>
      <c r="B17" s="4" t="s">
        <v>21</v>
      </c>
      <c r="C17" s="9">
        <f>55*0.85</f>
        <v>46.75</v>
      </c>
      <c r="D17" s="12">
        <f t="shared" si="0"/>
        <v>7</v>
      </c>
      <c r="E17" s="15">
        <f t="shared" si="1"/>
        <v>327.25</v>
      </c>
      <c r="F17" s="12"/>
      <c r="G17" s="12"/>
      <c r="I17" s="16"/>
      <c r="M17" s="1">
        <v>1</v>
      </c>
      <c r="O17" s="1">
        <v>1</v>
      </c>
      <c r="Q17" s="1">
        <v>1</v>
      </c>
      <c r="U17" s="1">
        <v>1</v>
      </c>
      <c r="W17" s="1">
        <v>1</v>
      </c>
      <c r="Z17" s="1">
        <v>2</v>
      </c>
    </row>
    <row r="18" spans="1:74" s="78" customFormat="1" x14ac:dyDescent="0.25">
      <c r="A18" s="59" t="s">
        <v>6</v>
      </c>
      <c r="B18" s="6" t="s">
        <v>66</v>
      </c>
      <c r="C18" s="10">
        <f>55*0.82</f>
        <v>45.099999999999994</v>
      </c>
      <c r="D18" s="76">
        <f>SUM(F18:BA18)</f>
        <v>1</v>
      </c>
      <c r="E18" s="79">
        <f>C18*D18</f>
        <v>45.099999999999994</v>
      </c>
      <c r="F18" s="76"/>
      <c r="G18" s="76"/>
      <c r="H18" s="76"/>
      <c r="I18" s="77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>
        <v>1</v>
      </c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  <c r="BO18" s="75"/>
      <c r="BP18" s="75"/>
      <c r="BQ18" s="75"/>
      <c r="BR18" s="75"/>
      <c r="BS18" s="75"/>
      <c r="BT18" s="75"/>
      <c r="BU18" s="75"/>
      <c r="BV18" s="75"/>
    </row>
    <row r="19" spans="1:74" x14ac:dyDescent="0.25">
      <c r="A19" s="57" t="s">
        <v>5</v>
      </c>
      <c r="B19" s="4" t="s">
        <v>34</v>
      </c>
      <c r="C19" s="9">
        <f>55*0.74</f>
        <v>40.700000000000003</v>
      </c>
      <c r="D19" s="12">
        <f t="shared" si="0"/>
        <v>2</v>
      </c>
      <c r="E19" s="15">
        <f t="shared" ref="E19" si="10">C19*D19</f>
        <v>81.400000000000006</v>
      </c>
      <c r="F19" s="12"/>
      <c r="G19" s="12"/>
      <c r="I19" s="16"/>
      <c r="M19" s="1">
        <v>2</v>
      </c>
    </row>
    <row r="20" spans="1:74" x14ac:dyDescent="0.25">
      <c r="A20" s="57" t="s">
        <v>5</v>
      </c>
      <c r="B20" s="4" t="s">
        <v>25</v>
      </c>
      <c r="C20" s="9">
        <f>55*0.74</f>
        <v>40.700000000000003</v>
      </c>
      <c r="D20" s="12">
        <f t="shared" si="0"/>
        <v>3</v>
      </c>
      <c r="E20" s="15">
        <f t="shared" ref="E20" si="11">C20*D20</f>
        <v>122.10000000000001</v>
      </c>
      <c r="F20" s="12"/>
      <c r="G20" s="12"/>
      <c r="I20" s="16"/>
      <c r="M20" s="1">
        <v>1</v>
      </c>
      <c r="W20" s="1">
        <v>1</v>
      </c>
      <c r="X20" s="1">
        <v>1</v>
      </c>
    </row>
    <row r="21" spans="1:74" x14ac:dyDescent="0.25">
      <c r="A21" s="57" t="s">
        <v>5</v>
      </c>
      <c r="B21" s="4" t="s">
        <v>10</v>
      </c>
      <c r="C21" s="9">
        <f>55*0.83</f>
        <v>45.65</v>
      </c>
      <c r="D21" s="12">
        <f t="shared" si="0"/>
        <v>1</v>
      </c>
      <c r="E21" s="15">
        <f t="shared" si="1"/>
        <v>45.65</v>
      </c>
      <c r="F21" s="12"/>
      <c r="G21" s="12"/>
      <c r="I21" s="16"/>
      <c r="S21" s="1">
        <v>1</v>
      </c>
    </row>
    <row r="22" spans="1:74" x14ac:dyDescent="0.25">
      <c r="A22" s="57" t="s">
        <v>5</v>
      </c>
      <c r="B22" s="4" t="s">
        <v>47</v>
      </c>
      <c r="C22" s="9">
        <f>55*0.75</f>
        <v>41.25</v>
      </c>
      <c r="D22" s="12">
        <f t="shared" si="0"/>
        <v>3</v>
      </c>
      <c r="E22" s="15">
        <f t="shared" ref="E22" si="12">C22*D22</f>
        <v>123.75</v>
      </c>
      <c r="F22" s="12"/>
      <c r="G22" s="12">
        <v>2</v>
      </c>
      <c r="I22" s="16">
        <v>1</v>
      </c>
    </row>
    <row r="23" spans="1:74" x14ac:dyDescent="0.25">
      <c r="A23" s="57" t="s">
        <v>5</v>
      </c>
      <c r="B23" s="6" t="s">
        <v>19</v>
      </c>
      <c r="C23" s="9">
        <f>55*0.74</f>
        <v>40.700000000000003</v>
      </c>
      <c r="D23" s="12">
        <f t="shared" ref="D23" si="13">SUM(F23:BA23)</f>
        <v>2</v>
      </c>
      <c r="E23" s="15">
        <f t="shared" ref="E23" si="14">C23*D23</f>
        <v>81.400000000000006</v>
      </c>
      <c r="F23" s="12"/>
      <c r="G23" s="12"/>
      <c r="I23" s="16"/>
      <c r="R23" s="1">
        <v>1</v>
      </c>
      <c r="T23" s="1">
        <v>1</v>
      </c>
    </row>
    <row r="24" spans="1:74" x14ac:dyDescent="0.25">
      <c r="A24" s="57" t="s">
        <v>5</v>
      </c>
      <c r="B24" s="4" t="s">
        <v>63</v>
      </c>
      <c r="C24" s="9">
        <f>55*0.74</f>
        <v>40.700000000000003</v>
      </c>
      <c r="D24" s="12">
        <f t="shared" ref="D24" si="15">SUM(F24:BA24)</f>
        <v>1</v>
      </c>
      <c r="E24" s="15">
        <f t="shared" ref="E24" si="16">C24*D24</f>
        <v>40.700000000000003</v>
      </c>
      <c r="F24" s="12"/>
      <c r="G24" s="12"/>
      <c r="I24" s="16"/>
      <c r="J24" s="1">
        <v>1</v>
      </c>
    </row>
    <row r="25" spans="1:74" x14ac:dyDescent="0.25">
      <c r="A25" s="57" t="s">
        <v>5</v>
      </c>
      <c r="B25" s="4" t="s">
        <v>54</v>
      </c>
      <c r="C25" s="9">
        <f>55*0.74</f>
        <v>40.700000000000003</v>
      </c>
      <c r="D25" s="12">
        <f t="shared" si="0"/>
        <v>1</v>
      </c>
      <c r="E25" s="15">
        <f t="shared" ref="E25" si="17">C25*D25</f>
        <v>40.700000000000003</v>
      </c>
      <c r="F25" s="12"/>
      <c r="G25" s="12"/>
      <c r="I25" s="16"/>
      <c r="Y25" s="1">
        <v>1</v>
      </c>
    </row>
    <row r="26" spans="1:74" x14ac:dyDescent="0.25">
      <c r="A26" s="57" t="s">
        <v>5</v>
      </c>
      <c r="B26" s="4" t="s">
        <v>55</v>
      </c>
      <c r="C26" s="9">
        <f>0.82*55</f>
        <v>45.099999999999994</v>
      </c>
      <c r="D26" s="12">
        <f t="shared" si="0"/>
        <v>1</v>
      </c>
      <c r="E26" s="15">
        <f t="shared" ref="E26" si="18">C26*D26</f>
        <v>45.099999999999994</v>
      </c>
      <c r="F26" s="12"/>
      <c r="G26" s="12"/>
      <c r="I26" s="16"/>
      <c r="M26" s="1">
        <v>1</v>
      </c>
    </row>
    <row r="27" spans="1:74" x14ac:dyDescent="0.25">
      <c r="A27" s="57" t="s">
        <v>15</v>
      </c>
      <c r="B27" s="4" t="s">
        <v>17</v>
      </c>
      <c r="C27" s="9">
        <f>95.42</f>
        <v>95.42</v>
      </c>
      <c r="D27" s="12">
        <f t="shared" si="0"/>
        <v>2</v>
      </c>
      <c r="E27" s="15">
        <f t="shared" si="1"/>
        <v>190.84</v>
      </c>
      <c r="F27" s="12"/>
      <c r="G27" s="12"/>
      <c r="I27" s="16"/>
      <c r="R27" s="1">
        <v>2</v>
      </c>
    </row>
    <row r="28" spans="1:74" x14ac:dyDescent="0.25">
      <c r="A28" s="57" t="s">
        <v>36</v>
      </c>
      <c r="B28" s="4" t="s">
        <v>46</v>
      </c>
      <c r="C28" s="9">
        <v>134.94999999999999</v>
      </c>
      <c r="D28" s="12">
        <f t="shared" si="0"/>
        <v>1</v>
      </c>
      <c r="E28" s="15">
        <f t="shared" ref="E28" si="19">C28*D28</f>
        <v>134.94999999999999</v>
      </c>
      <c r="F28" s="12"/>
      <c r="G28" s="12"/>
      <c r="O28" s="1">
        <v>1</v>
      </c>
    </row>
    <row r="29" spans="1:74" x14ac:dyDescent="0.25">
      <c r="A29" s="57" t="s">
        <v>42</v>
      </c>
      <c r="B29" s="4" t="s">
        <v>43</v>
      </c>
      <c r="C29" s="9">
        <v>19.5</v>
      </c>
      <c r="D29" s="12">
        <f t="shared" si="0"/>
        <v>1</v>
      </c>
      <c r="E29" s="15">
        <f t="shared" ref="E29" si="20">C29*D29</f>
        <v>19.5</v>
      </c>
      <c r="F29" s="12"/>
      <c r="G29" s="12">
        <v>1</v>
      </c>
    </row>
    <row r="30" spans="1:74" x14ac:dyDescent="0.25">
      <c r="A30" s="57"/>
      <c r="B30" s="4"/>
      <c r="C30" s="9"/>
      <c r="D30" s="12"/>
      <c r="F30" s="12"/>
      <c r="G30" s="12"/>
    </row>
    <row r="31" spans="1:74" s="21" customFormat="1" x14ac:dyDescent="0.25">
      <c r="A31" s="60"/>
      <c r="C31" s="22" t="s">
        <v>28</v>
      </c>
      <c r="D31" s="50">
        <f t="shared" ref="D31:Z31" si="21">SUM(D5:D30)</f>
        <v>67</v>
      </c>
      <c r="E31" s="61">
        <f t="shared" si="21"/>
        <v>2742.7399999999993</v>
      </c>
      <c r="F31" s="51">
        <f t="shared" si="21"/>
        <v>1</v>
      </c>
      <c r="G31" s="51">
        <f t="shared" si="21"/>
        <v>6</v>
      </c>
      <c r="H31" s="51">
        <f t="shared" si="21"/>
        <v>2</v>
      </c>
      <c r="I31" s="51">
        <f t="shared" si="21"/>
        <v>2</v>
      </c>
      <c r="J31" s="51">
        <f t="shared" si="21"/>
        <v>2</v>
      </c>
      <c r="K31" s="51">
        <f t="shared" si="21"/>
        <v>6</v>
      </c>
      <c r="L31" s="51">
        <f t="shared" si="21"/>
        <v>3</v>
      </c>
      <c r="M31" s="51">
        <f t="shared" si="21"/>
        <v>7</v>
      </c>
      <c r="N31" s="51">
        <f t="shared" si="21"/>
        <v>1</v>
      </c>
      <c r="O31" s="51">
        <f t="shared" si="21"/>
        <v>4</v>
      </c>
      <c r="P31" s="51">
        <f t="shared" si="21"/>
        <v>2</v>
      </c>
      <c r="Q31" s="51">
        <f t="shared" si="21"/>
        <v>3</v>
      </c>
      <c r="R31" s="51">
        <f t="shared" si="21"/>
        <v>6</v>
      </c>
      <c r="S31" s="51">
        <f t="shared" si="21"/>
        <v>2</v>
      </c>
      <c r="T31" s="51">
        <f t="shared" si="21"/>
        <v>1</v>
      </c>
      <c r="U31" s="51">
        <f t="shared" si="21"/>
        <v>3</v>
      </c>
      <c r="V31" s="51">
        <f t="shared" si="21"/>
        <v>3</v>
      </c>
      <c r="W31" s="51">
        <f t="shared" si="21"/>
        <v>6</v>
      </c>
      <c r="X31" s="51">
        <f t="shared" si="21"/>
        <v>2</v>
      </c>
      <c r="Y31" s="51">
        <f t="shared" si="21"/>
        <v>2</v>
      </c>
      <c r="Z31" s="51">
        <f t="shared" si="21"/>
        <v>3</v>
      </c>
      <c r="AA31" s="50"/>
      <c r="AB31" s="51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</row>
    <row r="32" spans="1:74" s="4" customFormat="1" x14ac:dyDescent="0.25">
      <c r="A32" s="57"/>
      <c r="C32" s="9" t="s">
        <v>26</v>
      </c>
      <c r="D32" s="16"/>
      <c r="E32" s="15"/>
      <c r="F32" s="9"/>
      <c r="G32" s="9"/>
      <c r="H32" s="12"/>
      <c r="I32" s="16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</row>
    <row r="33" spans="1:75" s="27" customFormat="1" ht="15.75" thickBot="1" x14ac:dyDescent="0.3">
      <c r="A33" s="62"/>
      <c r="C33" s="23" t="s">
        <v>60</v>
      </c>
      <c r="D33" s="26"/>
      <c r="E33" s="25"/>
      <c r="F33" s="23"/>
      <c r="G33" s="23"/>
      <c r="H33" s="34"/>
      <c r="I33" s="26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</row>
    <row r="34" spans="1:75" s="32" customFormat="1" ht="15.75" thickBot="1" x14ac:dyDescent="0.3">
      <c r="A34" s="63"/>
      <c r="C34" s="28" t="s">
        <v>24</v>
      </c>
      <c r="D34" s="29"/>
      <c r="E34" s="64">
        <f>SUM(E31:E33)</f>
        <v>2742.7399999999993</v>
      </c>
      <c r="F34" s="28"/>
      <c r="G34" s="28"/>
      <c r="H34" s="35"/>
      <c r="I34" s="30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</row>
    <row r="35" spans="1:75" s="4" customFormat="1" x14ac:dyDescent="0.25">
      <c r="C35" s="9"/>
      <c r="D35" s="5"/>
      <c r="E35" s="9"/>
      <c r="F35" s="9"/>
      <c r="G35" s="9"/>
      <c r="H35" s="12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</row>
    <row r="36" spans="1:75" s="4" customFormat="1" x14ac:dyDescent="0.25">
      <c r="C36" s="19"/>
      <c r="D36" s="19"/>
      <c r="E36" s="20"/>
      <c r="F36" s="20"/>
      <c r="G36" s="20"/>
      <c r="H36" s="36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7"/>
    </row>
    <row r="37" spans="1:75" s="4" customFormat="1" x14ac:dyDescent="0.25">
      <c r="C37" s="9"/>
      <c r="D37" s="5"/>
      <c r="E37" s="20"/>
      <c r="F37" s="20"/>
      <c r="G37" s="20"/>
      <c r="H37" s="36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7"/>
    </row>
    <row r="38" spans="1:75" s="4" customFormat="1" x14ac:dyDescent="0.25">
      <c r="C38" s="9"/>
      <c r="D38" s="5"/>
      <c r="E38" s="20"/>
      <c r="F38" s="20"/>
      <c r="G38" s="20"/>
      <c r="H38" s="36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7"/>
    </row>
    <row r="39" spans="1:75" s="4" customFormat="1" x14ac:dyDescent="0.25">
      <c r="C39" s="9"/>
      <c r="D39" s="5"/>
      <c r="E39" s="20"/>
      <c r="F39" s="20"/>
      <c r="G39" s="20"/>
      <c r="H39" s="36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7"/>
    </row>
    <row r="40" spans="1:75" s="4" customFormat="1" x14ac:dyDescent="0.25">
      <c r="C40" s="9"/>
      <c r="D40" s="5"/>
      <c r="E40" s="20"/>
      <c r="F40" s="20"/>
      <c r="G40" s="20"/>
      <c r="H40" s="36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7"/>
    </row>
    <row r="41" spans="1:75" s="4" customFormat="1" x14ac:dyDescent="0.25">
      <c r="C41" s="9"/>
      <c r="D41" s="5"/>
      <c r="E41" s="20"/>
      <c r="F41" s="20"/>
      <c r="G41" s="20"/>
      <c r="H41" s="36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7"/>
    </row>
    <row r="42" spans="1:75" s="4" customFormat="1" x14ac:dyDescent="0.25">
      <c r="C42" s="9"/>
      <c r="D42" s="5"/>
      <c r="E42" s="20"/>
      <c r="F42" s="20"/>
      <c r="G42" s="20"/>
      <c r="H42" s="36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7"/>
    </row>
    <row r="43" spans="1:75" s="4" customFormat="1" x14ac:dyDescent="0.25">
      <c r="C43" s="9"/>
      <c r="D43" s="5"/>
      <c r="E43" s="20"/>
      <c r="F43" s="20"/>
      <c r="G43" s="20"/>
      <c r="H43" s="36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7"/>
    </row>
    <row r="44" spans="1:75" s="4" customFormat="1" x14ac:dyDescent="0.25">
      <c r="C44" s="9"/>
      <c r="D44" s="5"/>
      <c r="E44" s="20"/>
      <c r="F44" s="20"/>
      <c r="G44" s="20"/>
      <c r="H44" s="36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7"/>
    </row>
    <row r="45" spans="1:75" s="4" customFormat="1" x14ac:dyDescent="0.25">
      <c r="C45" s="9"/>
      <c r="D45" s="5"/>
      <c r="E45" s="20"/>
      <c r="F45" s="20"/>
      <c r="G45" s="20"/>
      <c r="H45" s="36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7"/>
    </row>
    <row r="46" spans="1:75" s="4" customFormat="1" x14ac:dyDescent="0.25">
      <c r="C46" s="9"/>
      <c r="D46" s="5"/>
      <c r="E46" s="20"/>
      <c r="F46" s="20"/>
      <c r="G46" s="20"/>
      <c r="H46" s="36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7"/>
    </row>
    <row r="47" spans="1:75" s="4" customFormat="1" x14ac:dyDescent="0.25">
      <c r="C47" s="9"/>
      <c r="D47" s="5"/>
      <c r="E47" s="20"/>
      <c r="F47" s="20"/>
      <c r="G47" s="20"/>
      <c r="H47" s="36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7"/>
    </row>
    <row r="48" spans="1:75" s="4" customFormat="1" x14ac:dyDescent="0.25">
      <c r="C48" s="9"/>
      <c r="D48" s="5"/>
      <c r="E48" s="20"/>
      <c r="F48" s="20"/>
      <c r="G48" s="20"/>
      <c r="H48" s="36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7"/>
    </row>
    <row r="49" spans="3:75" s="4" customFormat="1" x14ac:dyDescent="0.25">
      <c r="C49" s="9"/>
      <c r="D49" s="5"/>
      <c r="E49" s="20"/>
      <c r="F49" s="20"/>
      <c r="G49" s="20"/>
      <c r="H49" s="36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7"/>
    </row>
    <row r="50" spans="3:75" s="4" customFormat="1" x14ac:dyDescent="0.25">
      <c r="C50" s="9"/>
      <c r="D50" s="5"/>
      <c r="E50" s="20"/>
      <c r="F50" s="20"/>
      <c r="G50" s="20"/>
      <c r="H50" s="36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7"/>
    </row>
    <row r="51" spans="3:75" s="4" customFormat="1" x14ac:dyDescent="0.25">
      <c r="C51" s="9"/>
      <c r="D51" s="5"/>
      <c r="E51" s="20"/>
      <c r="F51" s="20"/>
      <c r="G51" s="20"/>
      <c r="H51" s="36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7"/>
    </row>
    <row r="52" spans="3:75" s="4" customFormat="1" x14ac:dyDescent="0.25">
      <c r="C52" s="9"/>
      <c r="D52" s="5"/>
      <c r="E52" s="20"/>
      <c r="F52" s="20"/>
      <c r="G52" s="20"/>
      <c r="H52" s="36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7"/>
    </row>
    <row r="53" spans="3:75" s="4" customFormat="1" x14ac:dyDescent="0.25">
      <c r="C53" s="9"/>
      <c r="D53" s="5"/>
      <c r="E53" s="20"/>
      <c r="F53" s="20"/>
      <c r="G53" s="20"/>
      <c r="H53" s="36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7"/>
    </row>
    <row r="54" spans="3:75" s="4" customFormat="1" x14ac:dyDescent="0.25">
      <c r="C54" s="9"/>
      <c r="D54" s="5"/>
      <c r="E54" s="20"/>
      <c r="F54" s="20"/>
      <c r="G54" s="20"/>
      <c r="H54" s="36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7"/>
    </row>
    <row r="55" spans="3:75" s="4" customFormat="1" x14ac:dyDescent="0.25">
      <c r="C55" s="9"/>
      <c r="D55" s="5"/>
      <c r="E55" s="20"/>
      <c r="F55" s="20"/>
      <c r="G55" s="20"/>
      <c r="H55" s="36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7"/>
    </row>
    <row r="56" spans="3:75" s="4" customFormat="1" x14ac:dyDescent="0.25">
      <c r="C56" s="9"/>
      <c r="D56" s="5"/>
      <c r="E56" s="20"/>
      <c r="F56" s="20"/>
      <c r="G56" s="20"/>
      <c r="H56" s="36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7"/>
    </row>
    <row r="57" spans="3:75" s="4" customFormat="1" x14ac:dyDescent="0.25">
      <c r="C57" s="9"/>
      <c r="D57" s="5"/>
      <c r="E57" s="20"/>
      <c r="F57" s="20"/>
      <c r="G57" s="20"/>
      <c r="H57" s="36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7"/>
    </row>
    <row r="58" spans="3:75" s="4" customFormat="1" x14ac:dyDescent="0.25">
      <c r="C58" s="9"/>
      <c r="D58" s="5"/>
      <c r="E58" s="20"/>
      <c r="F58" s="20"/>
      <c r="G58" s="20"/>
      <c r="H58" s="36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7"/>
    </row>
    <row r="59" spans="3:75" s="4" customFormat="1" x14ac:dyDescent="0.25">
      <c r="C59" s="9"/>
      <c r="D59" s="5"/>
      <c r="E59" s="20"/>
      <c r="F59" s="20"/>
      <c r="G59" s="20"/>
      <c r="H59" s="36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7"/>
    </row>
    <row r="60" spans="3:75" s="4" customFormat="1" x14ac:dyDescent="0.25">
      <c r="C60" s="9"/>
      <c r="D60" s="5"/>
      <c r="E60" s="20"/>
      <c r="F60" s="20"/>
      <c r="G60" s="20"/>
      <c r="H60" s="36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7"/>
    </row>
    <row r="61" spans="3:75" s="4" customFormat="1" x14ac:dyDescent="0.25">
      <c r="C61" s="9"/>
      <c r="D61" s="5"/>
      <c r="E61" s="20"/>
      <c r="F61" s="20"/>
      <c r="G61" s="20"/>
      <c r="H61" s="36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7"/>
    </row>
    <row r="62" spans="3:75" s="4" customFormat="1" x14ac:dyDescent="0.25">
      <c r="C62" s="9"/>
      <c r="D62" s="5"/>
      <c r="E62" s="20"/>
      <c r="F62" s="20"/>
      <c r="G62" s="20"/>
      <c r="H62" s="36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7"/>
    </row>
    <row r="63" spans="3:75" s="4" customFormat="1" x14ac:dyDescent="0.25">
      <c r="C63" s="9"/>
      <c r="D63" s="5"/>
      <c r="E63" s="20"/>
      <c r="F63" s="20"/>
      <c r="G63" s="20"/>
      <c r="H63" s="36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7"/>
    </row>
    <row r="64" spans="3:75" s="4" customFormat="1" x14ac:dyDescent="0.25">
      <c r="C64" s="9"/>
      <c r="D64" s="5"/>
      <c r="E64" s="9"/>
      <c r="F64" s="9"/>
      <c r="G64" s="9"/>
      <c r="H64" s="12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7"/>
    </row>
    <row r="65" spans="3:75" s="4" customFormat="1" x14ac:dyDescent="0.25">
      <c r="C65" s="9"/>
      <c r="D65" s="5"/>
      <c r="E65" s="9"/>
      <c r="F65" s="9"/>
      <c r="G65" s="9"/>
      <c r="H65" s="12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7"/>
    </row>
    <row r="66" spans="3:75" s="4" customFormat="1" x14ac:dyDescent="0.25">
      <c r="C66" s="9"/>
      <c r="D66" s="5"/>
      <c r="E66" s="9"/>
      <c r="F66" s="9"/>
      <c r="G66" s="9"/>
      <c r="H66" s="12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7"/>
    </row>
    <row r="67" spans="3:75" s="4" customFormat="1" x14ac:dyDescent="0.25">
      <c r="C67" s="9"/>
      <c r="D67" s="5"/>
      <c r="E67" s="9"/>
      <c r="F67" s="9"/>
      <c r="G67" s="9"/>
      <c r="H67" s="12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7"/>
    </row>
    <row r="68" spans="3:75" s="4" customFormat="1" x14ac:dyDescent="0.25">
      <c r="C68" s="9"/>
      <c r="D68" s="5"/>
      <c r="E68" s="9"/>
      <c r="F68" s="9"/>
      <c r="G68" s="9"/>
      <c r="H68" s="12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7"/>
    </row>
    <row r="69" spans="3:75" s="4" customFormat="1" x14ac:dyDescent="0.25">
      <c r="C69" s="9"/>
      <c r="D69" s="5"/>
      <c r="E69" s="9"/>
      <c r="F69" s="9"/>
      <c r="G69" s="9"/>
      <c r="H69" s="12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7"/>
    </row>
    <row r="70" spans="3:75" s="4" customFormat="1" x14ac:dyDescent="0.25">
      <c r="C70" s="9"/>
      <c r="D70" s="5"/>
      <c r="E70" s="9"/>
      <c r="F70" s="9"/>
      <c r="G70" s="9"/>
      <c r="H70" s="12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7"/>
    </row>
    <row r="71" spans="3:75" s="4" customFormat="1" x14ac:dyDescent="0.25">
      <c r="C71" s="9"/>
      <c r="D71" s="5"/>
      <c r="E71" s="9"/>
      <c r="F71" s="9"/>
      <c r="G71" s="9"/>
      <c r="H71" s="12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7"/>
    </row>
    <row r="72" spans="3:75" s="4" customFormat="1" x14ac:dyDescent="0.25">
      <c r="C72" s="9"/>
      <c r="D72" s="5"/>
      <c r="E72" s="9"/>
      <c r="F72" s="9"/>
      <c r="G72" s="9"/>
      <c r="H72" s="12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7"/>
    </row>
    <row r="73" spans="3:75" s="4" customFormat="1" x14ac:dyDescent="0.25">
      <c r="C73" s="9"/>
      <c r="D73" s="5"/>
      <c r="E73" s="9"/>
      <c r="F73" s="9"/>
      <c r="G73" s="9"/>
      <c r="H73" s="12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7"/>
    </row>
    <row r="74" spans="3:75" s="4" customFormat="1" x14ac:dyDescent="0.25">
      <c r="C74" s="9"/>
      <c r="D74" s="5"/>
      <c r="E74" s="9"/>
      <c r="F74" s="9"/>
      <c r="G74" s="9"/>
      <c r="H74" s="12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7"/>
    </row>
    <row r="75" spans="3:75" s="4" customFormat="1" x14ac:dyDescent="0.25">
      <c r="C75" s="9"/>
      <c r="D75" s="5"/>
      <c r="E75" s="9"/>
      <c r="F75" s="9"/>
      <c r="G75" s="9"/>
      <c r="H75" s="12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7"/>
    </row>
    <row r="76" spans="3:75" s="4" customFormat="1" x14ac:dyDescent="0.25">
      <c r="C76" s="9"/>
      <c r="D76" s="5"/>
      <c r="E76" s="9"/>
      <c r="F76" s="9"/>
      <c r="G76" s="9"/>
      <c r="H76" s="12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7"/>
    </row>
    <row r="77" spans="3:75" s="4" customFormat="1" x14ac:dyDescent="0.25">
      <c r="C77" s="9"/>
      <c r="D77" s="5"/>
      <c r="E77" s="9"/>
      <c r="F77" s="9"/>
      <c r="G77" s="9"/>
      <c r="H77" s="12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7"/>
    </row>
    <row r="78" spans="3:75" s="4" customFormat="1" x14ac:dyDescent="0.25">
      <c r="C78" s="9"/>
      <c r="D78" s="5"/>
      <c r="E78" s="9"/>
      <c r="F78" s="9"/>
      <c r="G78" s="9"/>
      <c r="H78" s="12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7"/>
    </row>
    <row r="79" spans="3:75" s="4" customFormat="1" x14ac:dyDescent="0.25">
      <c r="C79" s="9"/>
      <c r="D79" s="5"/>
      <c r="E79" s="9"/>
      <c r="F79" s="9"/>
      <c r="G79" s="9"/>
      <c r="H79" s="12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7"/>
    </row>
    <row r="80" spans="3:75" s="4" customFormat="1" x14ac:dyDescent="0.25">
      <c r="C80" s="9"/>
      <c r="D80" s="5"/>
      <c r="E80" s="9"/>
      <c r="F80" s="9"/>
      <c r="G80" s="9"/>
      <c r="H80" s="12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7"/>
    </row>
    <row r="81" spans="3:75" s="4" customFormat="1" x14ac:dyDescent="0.25">
      <c r="C81" s="9"/>
      <c r="D81" s="5"/>
      <c r="E81" s="9"/>
      <c r="F81" s="9"/>
      <c r="G81" s="9"/>
      <c r="H81" s="12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7"/>
    </row>
    <row r="82" spans="3:75" s="4" customFormat="1" x14ac:dyDescent="0.25">
      <c r="C82" s="9"/>
      <c r="D82" s="5"/>
      <c r="E82" s="9"/>
      <c r="F82" s="9"/>
      <c r="G82" s="9"/>
      <c r="H82" s="12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7"/>
    </row>
    <row r="83" spans="3:75" s="4" customFormat="1" x14ac:dyDescent="0.25">
      <c r="C83" s="9"/>
      <c r="D83" s="5"/>
      <c r="E83" s="9"/>
      <c r="F83" s="9"/>
      <c r="G83" s="9"/>
      <c r="H83" s="12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7"/>
    </row>
    <row r="84" spans="3:75" s="4" customFormat="1" x14ac:dyDescent="0.25">
      <c r="C84" s="9"/>
      <c r="D84" s="5"/>
      <c r="E84" s="9"/>
      <c r="F84" s="9"/>
      <c r="G84" s="9"/>
      <c r="H84" s="12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7"/>
    </row>
    <row r="85" spans="3:75" s="4" customFormat="1" x14ac:dyDescent="0.25">
      <c r="C85" s="9"/>
      <c r="D85" s="5"/>
      <c r="E85" s="9"/>
      <c r="F85" s="9"/>
      <c r="G85" s="9"/>
      <c r="H85" s="12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7"/>
    </row>
    <row r="86" spans="3:75" s="4" customFormat="1" x14ac:dyDescent="0.25">
      <c r="C86" s="9"/>
      <c r="D86" s="5"/>
      <c r="E86" s="9"/>
      <c r="F86" s="9"/>
      <c r="G86" s="9"/>
      <c r="H86" s="12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7"/>
    </row>
    <row r="87" spans="3:75" s="4" customFormat="1" x14ac:dyDescent="0.25">
      <c r="C87" s="9"/>
      <c r="D87" s="5"/>
      <c r="E87" s="9"/>
      <c r="F87" s="9"/>
      <c r="G87" s="9"/>
      <c r="H87" s="12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7"/>
    </row>
    <row r="88" spans="3:75" s="4" customFormat="1" x14ac:dyDescent="0.25">
      <c r="C88" s="9"/>
      <c r="D88" s="5"/>
      <c r="E88" s="9"/>
      <c r="F88" s="9"/>
      <c r="G88" s="9"/>
      <c r="H88" s="12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7"/>
    </row>
    <row r="89" spans="3:75" s="4" customFormat="1" x14ac:dyDescent="0.25">
      <c r="C89" s="9"/>
      <c r="D89" s="5"/>
      <c r="E89" s="9"/>
      <c r="F89" s="9"/>
      <c r="G89" s="9"/>
      <c r="H89" s="12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7"/>
    </row>
    <row r="90" spans="3:75" s="4" customFormat="1" x14ac:dyDescent="0.25">
      <c r="C90" s="9"/>
      <c r="D90" s="5"/>
      <c r="E90" s="9"/>
      <c r="F90" s="9"/>
      <c r="G90" s="9"/>
      <c r="H90" s="12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7"/>
    </row>
    <row r="91" spans="3:75" s="4" customFormat="1" x14ac:dyDescent="0.25">
      <c r="C91" s="9"/>
      <c r="D91" s="5"/>
      <c r="E91" s="9"/>
      <c r="F91" s="9"/>
      <c r="G91" s="9"/>
      <c r="H91" s="12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7"/>
    </row>
    <row r="92" spans="3:75" s="4" customFormat="1" x14ac:dyDescent="0.25">
      <c r="C92" s="9"/>
      <c r="D92" s="5"/>
      <c r="E92" s="9"/>
      <c r="F92" s="9"/>
      <c r="G92" s="9"/>
      <c r="H92" s="12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7"/>
    </row>
    <row r="93" spans="3:75" s="4" customFormat="1" x14ac:dyDescent="0.25">
      <c r="C93" s="9"/>
      <c r="D93" s="5"/>
      <c r="E93" s="9"/>
      <c r="F93" s="9"/>
      <c r="G93" s="9"/>
      <c r="H93" s="12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7"/>
    </row>
    <row r="94" spans="3:75" s="4" customFormat="1" x14ac:dyDescent="0.25">
      <c r="C94" s="9"/>
      <c r="D94" s="5"/>
      <c r="E94" s="9"/>
      <c r="F94" s="9"/>
      <c r="G94" s="9"/>
      <c r="H94" s="12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7"/>
    </row>
    <row r="95" spans="3:75" s="4" customFormat="1" x14ac:dyDescent="0.25">
      <c r="C95" s="9"/>
      <c r="D95" s="5"/>
      <c r="E95" s="9"/>
      <c r="F95" s="9"/>
      <c r="G95" s="9"/>
      <c r="H95" s="12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7"/>
    </row>
    <row r="96" spans="3:75" s="4" customFormat="1" x14ac:dyDescent="0.25">
      <c r="C96" s="9"/>
      <c r="D96" s="5"/>
      <c r="E96" s="9"/>
      <c r="F96" s="9"/>
      <c r="G96" s="9"/>
      <c r="H96" s="12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7"/>
    </row>
    <row r="97" spans="3:75" s="4" customFormat="1" x14ac:dyDescent="0.25">
      <c r="C97" s="9"/>
      <c r="D97" s="5"/>
      <c r="E97" s="9"/>
      <c r="F97" s="9"/>
      <c r="G97" s="9"/>
      <c r="H97" s="12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7"/>
    </row>
    <row r="98" spans="3:75" s="4" customFormat="1" x14ac:dyDescent="0.25">
      <c r="C98" s="9"/>
      <c r="D98" s="5"/>
      <c r="E98" s="9"/>
      <c r="F98" s="9"/>
      <c r="G98" s="9"/>
      <c r="H98" s="12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7"/>
    </row>
    <row r="99" spans="3:75" s="4" customFormat="1" x14ac:dyDescent="0.25">
      <c r="C99" s="9"/>
      <c r="D99" s="5"/>
      <c r="E99" s="9"/>
      <c r="F99" s="9"/>
      <c r="G99" s="9"/>
      <c r="H99" s="12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7"/>
    </row>
    <row r="100" spans="3:75" s="4" customFormat="1" x14ac:dyDescent="0.25">
      <c r="C100" s="9"/>
      <c r="D100" s="5"/>
      <c r="E100" s="9"/>
      <c r="F100" s="9"/>
      <c r="G100" s="9"/>
      <c r="H100" s="12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7"/>
    </row>
    <row r="101" spans="3:75" s="4" customFormat="1" x14ac:dyDescent="0.25">
      <c r="C101" s="9"/>
      <c r="D101" s="5"/>
      <c r="E101" s="9"/>
      <c r="F101" s="9"/>
      <c r="G101" s="9"/>
      <c r="H101" s="12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7"/>
    </row>
    <row r="102" spans="3:75" s="4" customFormat="1" x14ac:dyDescent="0.25">
      <c r="C102" s="9"/>
      <c r="D102" s="5"/>
      <c r="E102" s="9"/>
      <c r="F102" s="9"/>
      <c r="G102" s="9"/>
      <c r="H102" s="12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7"/>
    </row>
    <row r="103" spans="3:75" s="4" customFormat="1" x14ac:dyDescent="0.25">
      <c r="C103" s="9"/>
      <c r="D103" s="5"/>
      <c r="E103" s="9"/>
      <c r="F103" s="9"/>
      <c r="G103" s="9"/>
      <c r="H103" s="12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7"/>
    </row>
    <row r="104" spans="3:75" s="4" customFormat="1" x14ac:dyDescent="0.25">
      <c r="C104" s="9"/>
      <c r="D104" s="5"/>
      <c r="E104" s="9"/>
      <c r="F104" s="9"/>
      <c r="G104" s="9"/>
      <c r="H104" s="12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7"/>
    </row>
    <row r="105" spans="3:75" s="4" customFormat="1" x14ac:dyDescent="0.25">
      <c r="C105" s="9"/>
      <c r="D105" s="5"/>
      <c r="E105" s="9"/>
      <c r="F105" s="9"/>
      <c r="G105" s="9"/>
      <c r="H105" s="12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7"/>
    </row>
    <row r="106" spans="3:75" s="4" customFormat="1" x14ac:dyDescent="0.25">
      <c r="C106" s="9"/>
      <c r="D106" s="5"/>
      <c r="E106" s="9"/>
      <c r="F106" s="9"/>
      <c r="G106" s="9"/>
      <c r="H106" s="12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7"/>
    </row>
    <row r="107" spans="3:75" s="4" customFormat="1" x14ac:dyDescent="0.25">
      <c r="C107" s="9"/>
      <c r="D107" s="5"/>
      <c r="E107" s="9"/>
      <c r="F107" s="9"/>
      <c r="G107" s="9"/>
      <c r="H107" s="12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7"/>
    </row>
    <row r="108" spans="3:75" s="4" customFormat="1" x14ac:dyDescent="0.25">
      <c r="C108" s="9"/>
      <c r="D108" s="5"/>
      <c r="E108" s="9"/>
      <c r="F108" s="9"/>
      <c r="G108" s="9"/>
      <c r="H108" s="12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7"/>
    </row>
    <row r="109" spans="3:75" s="4" customFormat="1" x14ac:dyDescent="0.25">
      <c r="C109" s="9"/>
      <c r="D109" s="5"/>
      <c r="E109" s="9"/>
      <c r="F109" s="9"/>
      <c r="G109" s="9"/>
      <c r="H109" s="12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7"/>
    </row>
    <row r="110" spans="3:75" s="4" customFormat="1" x14ac:dyDescent="0.25">
      <c r="C110" s="9"/>
      <c r="D110" s="5"/>
      <c r="E110" s="9"/>
      <c r="F110" s="9"/>
      <c r="G110" s="9"/>
      <c r="H110" s="12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7"/>
    </row>
    <row r="111" spans="3:75" s="4" customFormat="1" x14ac:dyDescent="0.25">
      <c r="C111" s="9"/>
      <c r="D111" s="5"/>
      <c r="E111" s="9"/>
      <c r="F111" s="9"/>
      <c r="G111" s="9"/>
      <c r="H111" s="12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7"/>
    </row>
    <row r="112" spans="3:75" s="4" customFormat="1" x14ac:dyDescent="0.25">
      <c r="C112" s="9"/>
      <c r="D112" s="5"/>
      <c r="E112" s="9"/>
      <c r="F112" s="9"/>
      <c r="G112" s="9"/>
      <c r="H112" s="12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7"/>
    </row>
    <row r="113" spans="3:75" s="4" customFormat="1" x14ac:dyDescent="0.25">
      <c r="C113" s="9"/>
      <c r="D113" s="5"/>
      <c r="E113" s="9"/>
      <c r="F113" s="9"/>
      <c r="G113" s="9"/>
      <c r="H113" s="12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7"/>
    </row>
    <row r="114" spans="3:75" s="4" customFormat="1" x14ac:dyDescent="0.25">
      <c r="C114" s="9"/>
      <c r="D114" s="5"/>
      <c r="E114" s="9"/>
      <c r="F114" s="9"/>
      <c r="G114" s="9"/>
      <c r="H114" s="12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7"/>
    </row>
    <row r="115" spans="3:75" s="4" customFormat="1" x14ac:dyDescent="0.25">
      <c r="C115" s="9"/>
      <c r="D115" s="5"/>
      <c r="E115" s="9"/>
      <c r="F115" s="9"/>
      <c r="G115" s="9"/>
      <c r="H115" s="12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7"/>
    </row>
    <row r="116" spans="3:75" s="4" customFormat="1" x14ac:dyDescent="0.25">
      <c r="C116" s="9"/>
      <c r="D116" s="5"/>
      <c r="E116" s="9"/>
      <c r="F116" s="9"/>
      <c r="G116" s="9"/>
      <c r="H116" s="12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7"/>
    </row>
    <row r="117" spans="3:75" s="4" customFormat="1" x14ac:dyDescent="0.25">
      <c r="C117" s="9"/>
      <c r="D117" s="5"/>
      <c r="E117" s="9"/>
      <c r="F117" s="9"/>
      <c r="G117" s="9"/>
      <c r="H117" s="12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7"/>
    </row>
    <row r="118" spans="3:75" s="4" customFormat="1" x14ac:dyDescent="0.25">
      <c r="C118" s="9"/>
      <c r="D118" s="5"/>
      <c r="E118" s="9"/>
      <c r="F118" s="9"/>
      <c r="G118" s="9"/>
      <c r="H118" s="12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7"/>
    </row>
    <row r="119" spans="3:75" s="4" customFormat="1" x14ac:dyDescent="0.25">
      <c r="C119" s="9"/>
      <c r="D119" s="5"/>
      <c r="E119" s="9"/>
      <c r="F119" s="9"/>
      <c r="G119" s="9"/>
      <c r="H119" s="12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7"/>
    </row>
    <row r="120" spans="3:75" s="4" customFormat="1" x14ac:dyDescent="0.25">
      <c r="C120" s="9"/>
      <c r="D120" s="5"/>
      <c r="E120" s="9"/>
      <c r="F120" s="9"/>
      <c r="G120" s="9"/>
      <c r="H120" s="12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7"/>
    </row>
    <row r="121" spans="3:75" s="4" customFormat="1" x14ac:dyDescent="0.25">
      <c r="C121" s="9"/>
      <c r="D121" s="5"/>
      <c r="E121" s="9"/>
      <c r="F121" s="9"/>
      <c r="G121" s="9"/>
      <c r="H121" s="12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7"/>
    </row>
    <row r="122" spans="3:75" s="4" customFormat="1" x14ac:dyDescent="0.25">
      <c r="C122" s="9"/>
      <c r="D122" s="5"/>
      <c r="E122" s="9"/>
      <c r="F122" s="9"/>
      <c r="G122" s="9"/>
      <c r="H122" s="12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7"/>
    </row>
    <row r="123" spans="3:75" s="4" customFormat="1" x14ac:dyDescent="0.25">
      <c r="C123" s="9"/>
      <c r="D123" s="5"/>
      <c r="E123" s="9"/>
      <c r="F123" s="9"/>
      <c r="G123" s="9"/>
      <c r="H123" s="12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7"/>
    </row>
    <row r="124" spans="3:75" s="4" customFormat="1" x14ac:dyDescent="0.25">
      <c r="C124" s="9"/>
      <c r="D124" s="5"/>
      <c r="E124" s="9"/>
      <c r="F124" s="9"/>
      <c r="G124" s="9"/>
      <c r="H124" s="12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7"/>
    </row>
    <row r="125" spans="3:75" s="4" customFormat="1" x14ac:dyDescent="0.25">
      <c r="C125" s="9"/>
      <c r="D125" s="5"/>
      <c r="E125" s="9"/>
      <c r="F125" s="9"/>
      <c r="G125" s="9"/>
      <c r="H125" s="12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7"/>
    </row>
    <row r="126" spans="3:75" s="4" customFormat="1" x14ac:dyDescent="0.25">
      <c r="C126" s="9"/>
      <c r="D126" s="5"/>
      <c r="E126" s="9"/>
      <c r="F126" s="9"/>
      <c r="G126" s="9"/>
      <c r="H126" s="12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7"/>
    </row>
    <row r="127" spans="3:75" s="4" customFormat="1" x14ac:dyDescent="0.25">
      <c r="C127" s="9"/>
      <c r="D127" s="5"/>
      <c r="E127" s="9"/>
      <c r="F127" s="9"/>
      <c r="G127" s="9"/>
      <c r="H127" s="12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7"/>
    </row>
    <row r="128" spans="3:75" s="4" customFormat="1" x14ac:dyDescent="0.25">
      <c r="C128" s="9"/>
      <c r="D128" s="5"/>
      <c r="E128" s="9"/>
      <c r="F128" s="9"/>
      <c r="G128" s="9"/>
      <c r="H128" s="12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7"/>
    </row>
    <row r="129" spans="3:75" s="4" customFormat="1" x14ac:dyDescent="0.25">
      <c r="C129" s="9"/>
      <c r="D129" s="5"/>
      <c r="E129" s="9"/>
      <c r="F129" s="9"/>
      <c r="G129" s="9"/>
      <c r="H129" s="12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7"/>
    </row>
    <row r="130" spans="3:75" s="4" customFormat="1" x14ac:dyDescent="0.25">
      <c r="C130" s="9"/>
      <c r="D130" s="5"/>
      <c r="E130" s="9"/>
      <c r="F130" s="9"/>
      <c r="G130" s="9"/>
      <c r="H130" s="12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7"/>
    </row>
    <row r="131" spans="3:75" s="4" customFormat="1" x14ac:dyDescent="0.25">
      <c r="C131" s="9"/>
      <c r="D131" s="5"/>
      <c r="E131" s="9"/>
      <c r="F131" s="9"/>
      <c r="G131" s="9"/>
      <c r="H131" s="12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7"/>
    </row>
    <row r="132" spans="3:75" s="4" customFormat="1" x14ac:dyDescent="0.25">
      <c r="C132" s="9"/>
      <c r="D132" s="5"/>
      <c r="E132" s="9"/>
      <c r="F132" s="9"/>
      <c r="G132" s="9"/>
      <c r="H132" s="12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7"/>
    </row>
    <row r="133" spans="3:75" s="4" customFormat="1" x14ac:dyDescent="0.25">
      <c r="C133" s="9"/>
      <c r="D133" s="5"/>
      <c r="E133" s="9"/>
      <c r="F133" s="9"/>
      <c r="G133" s="9"/>
      <c r="H133" s="12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7"/>
    </row>
    <row r="134" spans="3:75" s="4" customFormat="1" x14ac:dyDescent="0.25">
      <c r="C134" s="9"/>
      <c r="D134" s="5"/>
      <c r="E134" s="9"/>
      <c r="F134" s="9"/>
      <c r="G134" s="9"/>
      <c r="H134" s="12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7"/>
    </row>
    <row r="135" spans="3:75" s="4" customFormat="1" x14ac:dyDescent="0.25">
      <c r="C135" s="9"/>
      <c r="D135" s="5"/>
      <c r="E135" s="9"/>
      <c r="F135" s="9"/>
      <c r="G135" s="9"/>
      <c r="H135" s="12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7"/>
    </row>
    <row r="136" spans="3:75" s="4" customFormat="1" x14ac:dyDescent="0.25">
      <c r="C136" s="9"/>
      <c r="D136" s="5"/>
      <c r="E136" s="9"/>
      <c r="F136" s="9"/>
      <c r="G136" s="9"/>
      <c r="H136" s="12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7"/>
    </row>
    <row r="137" spans="3:75" s="4" customFormat="1" x14ac:dyDescent="0.25">
      <c r="C137" s="9"/>
      <c r="D137" s="5"/>
      <c r="E137" s="9"/>
      <c r="F137" s="9"/>
      <c r="G137" s="9"/>
      <c r="H137" s="12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7"/>
    </row>
    <row r="138" spans="3:75" s="4" customFormat="1" x14ac:dyDescent="0.25">
      <c r="C138" s="9"/>
      <c r="D138" s="5"/>
      <c r="E138" s="9"/>
      <c r="F138" s="9"/>
      <c r="G138" s="9"/>
      <c r="H138" s="12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7"/>
    </row>
    <row r="139" spans="3:75" s="4" customFormat="1" x14ac:dyDescent="0.25">
      <c r="C139" s="9"/>
      <c r="D139" s="5"/>
      <c r="E139" s="9"/>
      <c r="F139" s="9"/>
      <c r="G139" s="9"/>
      <c r="H139" s="12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7"/>
    </row>
    <row r="140" spans="3:75" s="4" customFormat="1" x14ac:dyDescent="0.25">
      <c r="C140" s="9"/>
      <c r="D140" s="5"/>
      <c r="E140" s="9"/>
      <c r="F140" s="9"/>
      <c r="G140" s="9"/>
      <c r="H140" s="12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7"/>
    </row>
    <row r="141" spans="3:75" s="4" customFormat="1" x14ac:dyDescent="0.25">
      <c r="C141" s="9"/>
      <c r="D141" s="5"/>
      <c r="E141" s="9"/>
      <c r="F141" s="9"/>
      <c r="G141" s="9"/>
      <c r="H141" s="12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7"/>
    </row>
    <row r="142" spans="3:75" s="4" customFormat="1" x14ac:dyDescent="0.25">
      <c r="C142" s="9"/>
      <c r="D142" s="5"/>
      <c r="E142" s="9"/>
      <c r="F142" s="9"/>
      <c r="G142" s="9"/>
      <c r="H142" s="12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7"/>
    </row>
    <row r="143" spans="3:75" s="4" customFormat="1" x14ac:dyDescent="0.25">
      <c r="C143" s="9"/>
      <c r="D143" s="5"/>
      <c r="E143" s="9"/>
      <c r="F143" s="9"/>
      <c r="G143" s="9"/>
      <c r="H143" s="12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7"/>
    </row>
    <row r="144" spans="3:75" s="4" customFormat="1" x14ac:dyDescent="0.25">
      <c r="C144" s="9"/>
      <c r="D144" s="5"/>
      <c r="E144" s="9"/>
      <c r="F144" s="9"/>
      <c r="G144" s="9"/>
      <c r="H144" s="12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7"/>
    </row>
    <row r="145" spans="3:75" s="4" customFormat="1" x14ac:dyDescent="0.25">
      <c r="C145" s="9"/>
      <c r="D145" s="5"/>
      <c r="E145" s="9"/>
      <c r="F145" s="9"/>
      <c r="G145" s="9"/>
      <c r="H145" s="12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7"/>
    </row>
    <row r="146" spans="3:75" s="4" customFormat="1" x14ac:dyDescent="0.25">
      <c r="C146" s="9"/>
      <c r="D146" s="5"/>
      <c r="E146" s="9"/>
      <c r="F146" s="9"/>
      <c r="G146" s="9"/>
      <c r="H146" s="12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7"/>
    </row>
    <row r="147" spans="3:75" s="4" customFormat="1" x14ac:dyDescent="0.25">
      <c r="C147" s="9"/>
      <c r="D147" s="5"/>
      <c r="E147" s="9"/>
      <c r="F147" s="9"/>
      <c r="G147" s="9"/>
      <c r="H147" s="12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7"/>
    </row>
    <row r="148" spans="3:75" s="4" customFormat="1" x14ac:dyDescent="0.25">
      <c r="C148" s="9"/>
      <c r="D148" s="5"/>
      <c r="E148" s="9"/>
      <c r="F148" s="9"/>
      <c r="G148" s="9"/>
      <c r="H148" s="12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7"/>
    </row>
    <row r="149" spans="3:75" s="4" customFormat="1" x14ac:dyDescent="0.25">
      <c r="C149" s="9"/>
      <c r="D149" s="5"/>
      <c r="E149" s="9"/>
      <c r="F149" s="9"/>
      <c r="G149" s="9"/>
      <c r="H149" s="12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7"/>
    </row>
    <row r="150" spans="3:75" s="4" customFormat="1" x14ac:dyDescent="0.25">
      <c r="C150" s="9"/>
      <c r="D150" s="5"/>
      <c r="E150" s="9"/>
      <c r="F150" s="9"/>
      <c r="G150" s="9"/>
      <c r="H150" s="12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7"/>
    </row>
    <row r="151" spans="3:75" s="4" customFormat="1" x14ac:dyDescent="0.25">
      <c r="C151" s="9"/>
      <c r="D151" s="5"/>
      <c r="E151" s="9"/>
      <c r="F151" s="9"/>
      <c r="G151" s="9"/>
      <c r="H151" s="12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7"/>
    </row>
    <row r="152" spans="3:75" s="4" customFormat="1" x14ac:dyDescent="0.25">
      <c r="C152" s="9"/>
      <c r="D152" s="5"/>
      <c r="E152" s="9"/>
      <c r="F152" s="9"/>
      <c r="G152" s="9"/>
      <c r="H152" s="12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7"/>
    </row>
    <row r="153" spans="3:75" s="4" customFormat="1" x14ac:dyDescent="0.25">
      <c r="C153" s="9"/>
      <c r="D153" s="5"/>
      <c r="E153" s="9"/>
      <c r="F153" s="9"/>
      <c r="G153" s="9"/>
      <c r="H153" s="12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7"/>
    </row>
    <row r="154" spans="3:75" s="4" customFormat="1" x14ac:dyDescent="0.25">
      <c r="C154" s="9"/>
      <c r="D154" s="5"/>
      <c r="E154" s="9"/>
      <c r="F154" s="9"/>
      <c r="G154" s="9"/>
      <c r="H154" s="12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7"/>
    </row>
    <row r="155" spans="3:75" s="4" customFormat="1" x14ac:dyDescent="0.25">
      <c r="C155" s="9"/>
      <c r="D155" s="5"/>
      <c r="E155" s="9"/>
      <c r="F155" s="9"/>
      <c r="G155" s="9"/>
      <c r="H155" s="12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7"/>
    </row>
    <row r="156" spans="3:75" s="4" customFormat="1" x14ac:dyDescent="0.25">
      <c r="C156" s="9"/>
      <c r="D156" s="5"/>
      <c r="E156" s="9"/>
      <c r="F156" s="9"/>
      <c r="G156" s="9"/>
      <c r="H156" s="12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7"/>
    </row>
    <row r="157" spans="3:75" s="4" customFormat="1" x14ac:dyDescent="0.25">
      <c r="C157" s="9"/>
      <c r="D157" s="5"/>
      <c r="E157" s="9"/>
      <c r="F157" s="9"/>
      <c r="G157" s="9"/>
      <c r="H157" s="12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7"/>
    </row>
    <row r="158" spans="3:75" x14ac:dyDescent="0.25"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8"/>
    </row>
    <row r="159" spans="3:75" x14ac:dyDescent="0.25"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8"/>
    </row>
    <row r="160" spans="3:75" x14ac:dyDescent="0.25"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8"/>
    </row>
    <row r="161" spans="9:75" x14ac:dyDescent="0.25"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8"/>
    </row>
    <row r="162" spans="9:75" x14ac:dyDescent="0.25"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8"/>
    </row>
    <row r="163" spans="9:75" x14ac:dyDescent="0.25"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8"/>
    </row>
    <row r="164" spans="9:75" x14ac:dyDescent="0.25"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8"/>
    </row>
    <row r="165" spans="9:75" x14ac:dyDescent="0.25"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8"/>
    </row>
    <row r="166" spans="9:75" x14ac:dyDescent="0.25"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8"/>
    </row>
    <row r="167" spans="9:75" x14ac:dyDescent="0.25"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8"/>
    </row>
    <row r="168" spans="9:75" x14ac:dyDescent="0.25"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8"/>
    </row>
    <row r="169" spans="9:75" x14ac:dyDescent="0.25"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8"/>
    </row>
    <row r="170" spans="9:75" x14ac:dyDescent="0.25"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8"/>
    </row>
    <row r="171" spans="9:75" x14ac:dyDescent="0.25"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8"/>
    </row>
    <row r="172" spans="9:75" x14ac:dyDescent="0.25"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8"/>
    </row>
    <row r="173" spans="9:75" x14ac:dyDescent="0.25"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8"/>
    </row>
    <row r="174" spans="9:75" x14ac:dyDescent="0.25"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8"/>
    </row>
    <row r="175" spans="9:75" x14ac:dyDescent="0.25"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8"/>
    </row>
    <row r="176" spans="9:75" x14ac:dyDescent="0.25"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8"/>
    </row>
    <row r="177" spans="9:75" x14ac:dyDescent="0.25"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8"/>
    </row>
    <row r="178" spans="9:75" x14ac:dyDescent="0.25"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8"/>
    </row>
    <row r="179" spans="9:75" x14ac:dyDescent="0.25"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8"/>
    </row>
    <row r="180" spans="9:75" x14ac:dyDescent="0.25"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8"/>
    </row>
    <row r="181" spans="9:75" x14ac:dyDescent="0.25"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8"/>
    </row>
    <row r="182" spans="9:75" x14ac:dyDescent="0.25"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8"/>
    </row>
    <row r="183" spans="9:75" x14ac:dyDescent="0.25"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8"/>
    </row>
    <row r="184" spans="9:75" x14ac:dyDescent="0.25"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8"/>
    </row>
    <row r="185" spans="9:75" x14ac:dyDescent="0.25"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8"/>
    </row>
    <row r="186" spans="9:75" x14ac:dyDescent="0.25"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8"/>
    </row>
    <row r="187" spans="9:75" x14ac:dyDescent="0.25"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8"/>
    </row>
    <row r="188" spans="9:75" x14ac:dyDescent="0.25"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8"/>
    </row>
    <row r="189" spans="9:75" x14ac:dyDescent="0.25"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8"/>
    </row>
    <row r="190" spans="9:75" x14ac:dyDescent="0.25"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8"/>
    </row>
    <row r="191" spans="9:75" x14ac:dyDescent="0.25"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8"/>
    </row>
    <row r="192" spans="9:75" x14ac:dyDescent="0.25"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8"/>
    </row>
    <row r="193" spans="9:75" x14ac:dyDescent="0.25"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8"/>
    </row>
    <row r="194" spans="9:75" x14ac:dyDescent="0.25"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8"/>
    </row>
    <row r="195" spans="9:75" x14ac:dyDescent="0.25"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8"/>
    </row>
    <row r="196" spans="9:75" x14ac:dyDescent="0.25"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8"/>
    </row>
    <row r="197" spans="9:75" x14ac:dyDescent="0.25"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8"/>
    </row>
    <row r="198" spans="9:75" x14ac:dyDescent="0.25"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8"/>
    </row>
    <row r="199" spans="9:75" x14ac:dyDescent="0.25"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8"/>
    </row>
    <row r="200" spans="9:75" x14ac:dyDescent="0.25"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8"/>
    </row>
    <row r="201" spans="9:75" x14ac:dyDescent="0.25"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8"/>
    </row>
    <row r="202" spans="9:75" x14ac:dyDescent="0.25"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8"/>
    </row>
    <row r="203" spans="9:75" x14ac:dyDescent="0.25"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8"/>
    </row>
    <row r="204" spans="9:75" x14ac:dyDescent="0.25"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8"/>
    </row>
    <row r="205" spans="9:75" x14ac:dyDescent="0.25"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8"/>
    </row>
    <row r="206" spans="9:75" x14ac:dyDescent="0.25"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8"/>
    </row>
    <row r="207" spans="9:75" x14ac:dyDescent="0.25"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8"/>
    </row>
    <row r="208" spans="9:75" x14ac:dyDescent="0.25"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8"/>
    </row>
    <row r="209" spans="9:75" x14ac:dyDescent="0.25"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8"/>
    </row>
    <row r="210" spans="9:75" x14ac:dyDescent="0.25"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8"/>
    </row>
    <row r="211" spans="9:75" x14ac:dyDescent="0.25"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W211" s="8"/>
    </row>
    <row r="212" spans="9:75" x14ac:dyDescent="0.25"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8"/>
    </row>
    <row r="213" spans="9:75" x14ac:dyDescent="0.25"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  <c r="BR213" s="11"/>
      <c r="BS213" s="11"/>
      <c r="BT213" s="11"/>
      <c r="BU213" s="11"/>
      <c r="BV213" s="11"/>
      <c r="BW213" s="8"/>
    </row>
    <row r="214" spans="9:75" x14ac:dyDescent="0.25"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8"/>
    </row>
    <row r="215" spans="9:75" x14ac:dyDescent="0.25"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8"/>
    </row>
    <row r="216" spans="9:75" x14ac:dyDescent="0.25"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8"/>
    </row>
    <row r="217" spans="9:75" x14ac:dyDescent="0.25"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  <c r="BW217" s="8"/>
    </row>
  </sheetData>
  <pageMargins left="0.7" right="0.7" top="0.75" bottom="0.75" header="0.3" footer="0.3"/>
  <pageSetup fitToWidth="0" orientation="portrait" horizontalDpi="1200" verticalDpi="1200" r:id="rId1"/>
  <colBreaks count="2" manualBreakCount="2">
    <brk id="5" max="34" man="1"/>
    <brk id="16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A27" sqref="A27"/>
    </sheetView>
  </sheetViews>
  <sheetFormatPr defaultRowHeight="15" x14ac:dyDescent="0.25"/>
  <cols>
    <col min="1" max="1" width="18.42578125" bestFit="1" customWidth="1"/>
    <col min="2" max="2" width="28.5703125" bestFit="1" customWidth="1"/>
    <col min="3" max="3" width="9.140625" style="15" bestFit="1" customWidth="1"/>
    <col min="4" max="4" width="9.140625" style="9" customWidth="1"/>
    <col min="5" max="5" width="7.5703125" style="9" bestFit="1" customWidth="1"/>
    <col min="6" max="6" width="6.5703125" style="9" customWidth="1"/>
    <col min="7" max="7" width="8.140625" style="1" bestFit="1" customWidth="1"/>
    <col min="8" max="8" width="6.5703125" style="1" bestFit="1" customWidth="1"/>
    <col min="9" max="11" width="7.5703125" style="1" bestFit="1" customWidth="1"/>
    <col min="12" max="12" width="8" style="1" bestFit="1" customWidth="1"/>
    <col min="13" max="13" width="8.28515625" style="1" bestFit="1" customWidth="1"/>
    <col min="14" max="14" width="6.85546875" style="1" bestFit="1" customWidth="1"/>
    <col min="15" max="15" width="11.42578125" style="1" bestFit="1" customWidth="1"/>
    <col min="16" max="16" width="9.5703125" style="1" bestFit="1" customWidth="1"/>
    <col min="17" max="17" width="8" style="1" bestFit="1" customWidth="1"/>
    <col min="18" max="18" width="10.42578125" style="1" bestFit="1" customWidth="1"/>
    <col min="19" max="19" width="10.42578125" style="1" customWidth="1"/>
    <col min="20" max="20" width="10.85546875" style="1" bestFit="1" customWidth="1"/>
    <col min="21" max="21" width="7.5703125" style="1" bestFit="1" customWidth="1"/>
    <col min="22" max="22" width="7.85546875" style="1" bestFit="1" customWidth="1"/>
    <col min="23" max="23" width="7.85546875" style="1" customWidth="1"/>
    <col min="24" max="24" width="7.5703125" style="1" bestFit="1" customWidth="1"/>
  </cols>
  <sheetData>
    <row r="1" spans="1:72" x14ac:dyDescent="0.25">
      <c r="A1" s="53" t="str">
        <f>'Total for TA'!A1</f>
        <v>CR Beer Nuts Grain Order</v>
      </c>
      <c r="B1" s="13"/>
      <c r="C1" s="55"/>
    </row>
    <row r="2" spans="1:72" x14ac:dyDescent="0.25">
      <c r="A2" s="56">
        <f>'Total for TA'!A2</f>
        <v>42549</v>
      </c>
      <c r="B2" s="4"/>
    </row>
    <row r="3" spans="1:72" x14ac:dyDescent="0.25">
      <c r="A3" s="57"/>
      <c r="B3" s="4"/>
    </row>
    <row r="4" spans="1:72" s="3" customFormat="1" ht="30" x14ac:dyDescent="0.25">
      <c r="A4" s="65" t="s">
        <v>2</v>
      </c>
      <c r="B4" s="3" t="s">
        <v>16</v>
      </c>
      <c r="C4" s="66" t="s">
        <v>45</v>
      </c>
      <c r="D4" s="44" t="str">
        <f>'Total for TA'!F4</f>
        <v>Beer Nuts</v>
      </c>
      <c r="E4" s="44" t="str">
        <f>'Total for TA'!G4</f>
        <v>Eric Benda</v>
      </c>
      <c r="F4" s="44" t="str">
        <f>'Total for TA'!H4</f>
        <v>Cal Corrin</v>
      </c>
      <c r="G4" s="44" t="str">
        <f>'Total for TA'!I4</f>
        <v>Matt Franklin</v>
      </c>
      <c r="H4" s="44" t="str">
        <f>'Total for TA'!J4</f>
        <v>Mike Hora</v>
      </c>
      <c r="I4" s="44" t="str">
        <f>'Total for TA'!K4</f>
        <v>Josh Jensen</v>
      </c>
      <c r="J4" s="44" t="str">
        <f>'Total for TA'!L4</f>
        <v>Mark Jensen</v>
      </c>
      <c r="K4" s="44" t="str">
        <f>'Total for TA'!M4</f>
        <v>Kurt Kraus</v>
      </c>
      <c r="L4" s="44" t="str">
        <f>'Total for TA'!N4</f>
        <v>Clint Larrison</v>
      </c>
      <c r="M4" s="44" t="str">
        <f>'Total for TA'!O4</f>
        <v>Andrew Maixner</v>
      </c>
      <c r="N4" s="44" t="str">
        <f>'Total for TA'!P4</f>
        <v>Daryl McCall</v>
      </c>
      <c r="O4" s="44" t="str">
        <f>'Total for TA'!Q4</f>
        <v>Pat McCullough</v>
      </c>
      <c r="P4" s="44" t="str">
        <f>'Total for TA'!R4</f>
        <v>Pat McCusker</v>
      </c>
      <c r="Q4" s="44" t="str">
        <f>'Total for TA'!S4</f>
        <v>Lee Paulsen</v>
      </c>
      <c r="R4" s="44" t="str">
        <f>'Total for TA'!T4</f>
        <v>Josh Peanasky</v>
      </c>
      <c r="S4" s="44" t="str">
        <f>'Total for TA'!U4</f>
        <v>Jason Potratz</v>
      </c>
      <c r="T4" s="44" t="str">
        <f>'Total for TA'!V4</f>
        <v>Nick Scherbaum</v>
      </c>
      <c r="U4" s="44" t="str">
        <f>'Total for TA'!W4</f>
        <v>Travis Spears</v>
      </c>
      <c r="V4" s="44" t="str">
        <f>'Total for TA'!X4</f>
        <v>Fred Spinner</v>
      </c>
      <c r="W4" s="44" t="str">
        <f>'Total for TA'!Y4</f>
        <v>Dan White</v>
      </c>
      <c r="X4" s="44" t="str">
        <f>'Total for TA'!Z4</f>
        <v>Chris Zubak</v>
      </c>
      <c r="Y4" s="41"/>
      <c r="Z4" s="41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</row>
    <row r="5" spans="1:72" s="4" customFormat="1" x14ac:dyDescent="0.25">
      <c r="A5" s="57" t="str">
        <f>'Total for TA'!A5</f>
        <v>Château | Castle</v>
      </c>
      <c r="B5" s="4" t="str">
        <f>'Total for TA'!B5</f>
        <v>Pale Ale</v>
      </c>
      <c r="C5" s="15">
        <f>'Total for TA'!C5</f>
        <v>42.9</v>
      </c>
      <c r="D5" s="11">
        <f>$C5*'Total for TA'!F5</f>
        <v>0</v>
      </c>
      <c r="E5" s="11">
        <f>$C5*'Total for TA'!G5</f>
        <v>0</v>
      </c>
      <c r="F5" s="11">
        <f>$C5*'Total for TA'!H5</f>
        <v>0</v>
      </c>
      <c r="G5" s="11">
        <f>$C5*'Total for TA'!I5</f>
        <v>0</v>
      </c>
      <c r="H5" s="11">
        <f>$C5*'Total for TA'!J5</f>
        <v>0</v>
      </c>
      <c r="I5" s="11">
        <f>$C5*'Total for TA'!K5</f>
        <v>0</v>
      </c>
      <c r="J5" s="11">
        <f>$C5*'Total for TA'!L5</f>
        <v>0</v>
      </c>
      <c r="K5" s="11">
        <f>$C5*'Total for TA'!M5</f>
        <v>0</v>
      </c>
      <c r="L5" s="11">
        <f>$C5*'Total for TA'!N5</f>
        <v>0</v>
      </c>
      <c r="M5" s="11">
        <f>$C5*'Total for TA'!O5</f>
        <v>0</v>
      </c>
      <c r="N5" s="11">
        <f>$C5*'Total for TA'!P5</f>
        <v>0</v>
      </c>
      <c r="O5" s="11">
        <f>$C5*'Total for TA'!Q5</f>
        <v>0</v>
      </c>
      <c r="P5" s="11">
        <f>$C5*'Total for TA'!R5</f>
        <v>42.9</v>
      </c>
      <c r="Q5" s="11">
        <f>$C5*'Total for TA'!S5</f>
        <v>0</v>
      </c>
      <c r="R5" s="11">
        <f>$C5*'Total for TA'!T5</f>
        <v>0</v>
      </c>
      <c r="S5" s="11">
        <f>$C5*'Total for TA'!U5</f>
        <v>0</v>
      </c>
      <c r="T5" s="11">
        <f>$C5*'Total for TA'!V5</f>
        <v>0</v>
      </c>
      <c r="U5" s="11">
        <f>$C5*'Total for TA'!W5</f>
        <v>0</v>
      </c>
      <c r="V5" s="11">
        <f>$C5*'Total for TA'!X5</f>
        <v>0</v>
      </c>
      <c r="W5" s="11">
        <f>$C5*'Total for TA'!Y5</f>
        <v>0</v>
      </c>
      <c r="X5" s="11">
        <f>$C5*'Total for TA'!Z5</f>
        <v>0</v>
      </c>
      <c r="Y5" s="47"/>
      <c r="Z5" s="47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</row>
    <row r="6" spans="1:72" x14ac:dyDescent="0.25">
      <c r="A6" s="57" t="str">
        <f>'Total for TA'!A6</f>
        <v>Château | Castle</v>
      </c>
      <c r="B6" s="4" t="str">
        <f>'Total for TA'!B6</f>
        <v>Pilsen 2RS</v>
      </c>
      <c r="C6" s="15">
        <f>'Total for TA'!C6</f>
        <v>43.45</v>
      </c>
      <c r="D6" s="11">
        <f>$C6*'Total for TA'!F6</f>
        <v>0</v>
      </c>
      <c r="E6" s="11">
        <f>$C6*'Total for TA'!G6</f>
        <v>0</v>
      </c>
      <c r="F6" s="11">
        <f>$C6*'Total for TA'!H6</f>
        <v>0</v>
      </c>
      <c r="G6" s="11">
        <f>$C6*'Total for TA'!I6</f>
        <v>0</v>
      </c>
      <c r="H6" s="11">
        <f>$C6*'Total for TA'!J6</f>
        <v>0</v>
      </c>
      <c r="I6" s="11">
        <f>$C6*'Total for TA'!K6</f>
        <v>0</v>
      </c>
      <c r="J6" s="11">
        <f>$C6*'Total for TA'!L6</f>
        <v>0</v>
      </c>
      <c r="K6" s="11">
        <f>$C6*'Total for TA'!M6</f>
        <v>0</v>
      </c>
      <c r="L6" s="11">
        <f>$C6*'Total for TA'!N6</f>
        <v>0</v>
      </c>
      <c r="M6" s="11">
        <f>$C6*'Total for TA'!O6</f>
        <v>0</v>
      </c>
      <c r="N6" s="11">
        <f>$C6*'Total for TA'!P6</f>
        <v>0</v>
      </c>
      <c r="O6" s="11">
        <f>$C6*'Total for TA'!Q6</f>
        <v>0</v>
      </c>
      <c r="P6" s="11">
        <f>$C6*'Total for TA'!R6</f>
        <v>43.45</v>
      </c>
      <c r="Q6" s="11">
        <f>$C6*'Total for TA'!S6</f>
        <v>0</v>
      </c>
      <c r="R6" s="11">
        <f>$C6*'Total for TA'!T6</f>
        <v>0</v>
      </c>
      <c r="S6" s="11">
        <f>$C6*'Total for TA'!U6</f>
        <v>43.45</v>
      </c>
      <c r="T6" s="11">
        <f>$C6*'Total for TA'!V6</f>
        <v>0</v>
      </c>
      <c r="U6" s="11">
        <f>$C6*'Total for TA'!W6</f>
        <v>0</v>
      </c>
      <c r="V6" s="11">
        <f>$C6*'Total for TA'!X6</f>
        <v>0</v>
      </c>
      <c r="W6" s="11">
        <f>$C6*'Total for TA'!Y6</f>
        <v>0</v>
      </c>
      <c r="X6" s="11">
        <f>$C6*'Total for TA'!Z6</f>
        <v>0</v>
      </c>
    </row>
    <row r="7" spans="1:72" x14ac:dyDescent="0.25">
      <c r="A7" s="57" t="str">
        <f>'Total for TA'!A7</f>
        <v>Château | Castle</v>
      </c>
      <c r="B7" s="4" t="str">
        <f>'Total for TA'!B7</f>
        <v>Munich Light</v>
      </c>
      <c r="C7" s="15">
        <f>'Total for TA'!C7</f>
        <v>43.45</v>
      </c>
      <c r="D7" s="11">
        <f>$C7*'Total for TA'!F7</f>
        <v>0</v>
      </c>
      <c r="E7" s="11">
        <f>$C7*'Total for TA'!G7</f>
        <v>0</v>
      </c>
      <c r="F7" s="11">
        <f>$C7*'Total for TA'!H7</f>
        <v>0</v>
      </c>
      <c r="G7" s="11">
        <f>$C7*'Total for TA'!I7</f>
        <v>0</v>
      </c>
      <c r="H7" s="11">
        <f>$C7*'Total for TA'!J7</f>
        <v>0</v>
      </c>
      <c r="I7" s="11">
        <f>$C7*'Total for TA'!K7</f>
        <v>0</v>
      </c>
      <c r="J7" s="11">
        <f>$C7*'Total for TA'!L7</f>
        <v>0</v>
      </c>
      <c r="K7" s="11">
        <f>$C7*'Total for TA'!M7</f>
        <v>0</v>
      </c>
      <c r="L7" s="11">
        <f>$C7*'Total for TA'!N7</f>
        <v>0</v>
      </c>
      <c r="M7" s="11">
        <f>$C7*'Total for TA'!O7</f>
        <v>0</v>
      </c>
      <c r="N7" s="11">
        <f>$C7*'Total for TA'!P7</f>
        <v>0</v>
      </c>
      <c r="O7" s="11">
        <f>$C7*'Total for TA'!Q7</f>
        <v>0</v>
      </c>
      <c r="P7" s="11">
        <f>$C7*'Total for TA'!R7</f>
        <v>43.45</v>
      </c>
      <c r="Q7" s="11">
        <f>$C7*'Total for TA'!S7</f>
        <v>0</v>
      </c>
      <c r="R7" s="11">
        <f>$C7*'Total for TA'!T7</f>
        <v>0</v>
      </c>
      <c r="S7" s="11">
        <f>$C7*'Total for TA'!U7</f>
        <v>0</v>
      </c>
      <c r="T7" s="11">
        <f>$C7*'Total for TA'!V7</f>
        <v>0</v>
      </c>
      <c r="U7" s="11">
        <f>$C7*'Total for TA'!W7</f>
        <v>0</v>
      </c>
      <c r="V7" s="11">
        <f>$C7*'Total for TA'!X7</f>
        <v>0</v>
      </c>
      <c r="W7" s="11">
        <f>$C7*'Total for TA'!Y7</f>
        <v>0</v>
      </c>
      <c r="X7" s="11">
        <f>$C7*'Total for TA'!Z7</f>
        <v>0</v>
      </c>
    </row>
    <row r="8" spans="1:72" x14ac:dyDescent="0.25">
      <c r="A8" s="57" t="str">
        <f>'Total for TA'!A8</f>
        <v>Crisp</v>
      </c>
      <c r="B8" s="4" t="str">
        <f>'Total for TA'!B8</f>
        <v>Finest Maris Otter</v>
      </c>
      <c r="C8" s="15">
        <f>'Total for TA'!C8</f>
        <v>46.199999999999996</v>
      </c>
      <c r="D8" s="11">
        <f>$C8*'Total for TA'!F8</f>
        <v>0</v>
      </c>
      <c r="E8" s="11">
        <f>$C8*'Total for TA'!G8</f>
        <v>92.399999999999991</v>
      </c>
      <c r="F8" s="11">
        <f>$C8*'Total for TA'!H8</f>
        <v>0</v>
      </c>
      <c r="G8" s="11">
        <f>$C8*'Total for TA'!I8</f>
        <v>0</v>
      </c>
      <c r="H8" s="11">
        <f>$C8*'Total for TA'!J8</f>
        <v>0</v>
      </c>
      <c r="I8" s="11">
        <f>$C8*'Total for TA'!K8</f>
        <v>92.399999999999991</v>
      </c>
      <c r="J8" s="11">
        <f>$C8*'Total for TA'!L8</f>
        <v>0</v>
      </c>
      <c r="K8" s="11">
        <f>$C8*'Total for TA'!M8</f>
        <v>0</v>
      </c>
      <c r="L8" s="11">
        <f>$C8*'Total for TA'!N8</f>
        <v>46.199999999999996</v>
      </c>
      <c r="M8" s="11">
        <f>$C8*'Total for TA'!O8</f>
        <v>0</v>
      </c>
      <c r="N8" s="11">
        <f>$C8*'Total for TA'!P8</f>
        <v>46.199999999999996</v>
      </c>
      <c r="O8" s="11">
        <f>$C8*'Total for TA'!Q8</f>
        <v>0</v>
      </c>
      <c r="P8" s="11">
        <f>$C8*'Total for TA'!R8</f>
        <v>0</v>
      </c>
      <c r="Q8" s="11">
        <f>$C8*'Total for TA'!S8</f>
        <v>0</v>
      </c>
      <c r="R8" s="11">
        <f>$C8*'Total for TA'!T8</f>
        <v>0</v>
      </c>
      <c r="S8" s="11">
        <f>$C8*'Total for TA'!U8</f>
        <v>0</v>
      </c>
      <c r="T8" s="11">
        <f>$C8*'Total for TA'!V8</f>
        <v>0</v>
      </c>
      <c r="U8" s="11">
        <f>$C8*'Total for TA'!W8</f>
        <v>0</v>
      </c>
      <c r="V8" s="11">
        <f>$C8*'Total for TA'!X8</f>
        <v>46.199999999999996</v>
      </c>
      <c r="W8" s="11">
        <f>$C8*'Total for TA'!Y8</f>
        <v>0</v>
      </c>
      <c r="X8" s="11">
        <f>$C8*'Total for TA'!Z8</f>
        <v>0</v>
      </c>
    </row>
    <row r="9" spans="1:72" x14ac:dyDescent="0.25">
      <c r="A9" s="57" t="str">
        <f>'Total for TA'!A9</f>
        <v>Crisp</v>
      </c>
      <c r="B9" s="4" t="str">
        <f>'Total for TA'!B9</f>
        <v>Crystal 60L</v>
      </c>
      <c r="C9" s="15">
        <f>'Total for TA'!C9</f>
        <v>47.3</v>
      </c>
      <c r="D9" s="11">
        <f>$C9*'Total for TA'!F9</f>
        <v>0</v>
      </c>
      <c r="E9" s="11">
        <f>$C9*'Total for TA'!G9</f>
        <v>0</v>
      </c>
      <c r="F9" s="11">
        <f>$C9*'Total for TA'!H9</f>
        <v>0</v>
      </c>
      <c r="G9" s="11">
        <f>$C9*'Total for TA'!I9</f>
        <v>0</v>
      </c>
      <c r="H9" s="11">
        <f>$C9*'Total for TA'!J9</f>
        <v>0</v>
      </c>
      <c r="I9" s="11">
        <f>$C9*'Total for TA'!K9</f>
        <v>0</v>
      </c>
      <c r="J9" s="11">
        <f>$C9*'Total for TA'!L9</f>
        <v>0</v>
      </c>
      <c r="K9" s="11">
        <f>$C9*'Total for TA'!M9</f>
        <v>47.3</v>
      </c>
      <c r="L9" s="11">
        <f>$C9*'Total for TA'!N9</f>
        <v>0</v>
      </c>
      <c r="M9" s="11">
        <f>$C9*'Total for TA'!O9</f>
        <v>0</v>
      </c>
      <c r="N9" s="11">
        <f>$C9*'Total for TA'!P9</f>
        <v>0</v>
      </c>
      <c r="O9" s="11">
        <f>$C9*'Total for TA'!Q9</f>
        <v>0</v>
      </c>
      <c r="P9" s="11">
        <f>$C9*'Total for TA'!R9</f>
        <v>0</v>
      </c>
      <c r="Q9" s="11">
        <f>$C9*'Total for TA'!S9</f>
        <v>0</v>
      </c>
      <c r="R9" s="11">
        <f>$C9*'Total for TA'!T9</f>
        <v>0</v>
      </c>
      <c r="S9" s="11">
        <f>$C9*'Total for TA'!U9</f>
        <v>0</v>
      </c>
      <c r="T9" s="11">
        <f>$C9*'Total for TA'!V9</f>
        <v>0</v>
      </c>
      <c r="U9" s="11">
        <f>$C9*'Total for TA'!W9</f>
        <v>0</v>
      </c>
      <c r="V9" s="11">
        <f>$C9*'Total for TA'!X9</f>
        <v>0</v>
      </c>
      <c r="W9" s="11">
        <f>$C9*'Total for TA'!Y9</f>
        <v>0</v>
      </c>
      <c r="X9" s="11">
        <f>$C9*'Total for TA'!Z9</f>
        <v>0</v>
      </c>
    </row>
    <row r="10" spans="1:72" x14ac:dyDescent="0.25">
      <c r="A10" s="57" t="str">
        <f>'Total for TA'!A10</f>
        <v>Patagonia</v>
      </c>
      <c r="B10" s="4" t="str">
        <f>'Total for TA'!B10</f>
        <v>Caramel 35L</v>
      </c>
      <c r="C10" s="15">
        <f>'Total for TA'!C10</f>
        <v>46.75</v>
      </c>
      <c r="D10" s="11">
        <f>$C10*'Total for TA'!F10</f>
        <v>0</v>
      </c>
      <c r="E10" s="11">
        <f>$C10*'Total for TA'!G10</f>
        <v>0</v>
      </c>
      <c r="F10" s="11">
        <f>$C10*'Total for TA'!H10</f>
        <v>0</v>
      </c>
      <c r="G10" s="11">
        <f>$C10*'Total for TA'!I10</f>
        <v>0</v>
      </c>
      <c r="H10" s="11">
        <f>$C10*'Total for TA'!J10</f>
        <v>0</v>
      </c>
      <c r="I10" s="11">
        <f>$C10*'Total for TA'!K10</f>
        <v>0</v>
      </c>
      <c r="J10" s="11">
        <f>$C10*'Total for TA'!L10</f>
        <v>0</v>
      </c>
      <c r="K10" s="11">
        <f>$C10*'Total for TA'!M10</f>
        <v>0</v>
      </c>
      <c r="L10" s="11">
        <f>$C10*'Total for TA'!N10</f>
        <v>0</v>
      </c>
      <c r="M10" s="11">
        <f>$C10*'Total for TA'!O10</f>
        <v>0</v>
      </c>
      <c r="N10" s="11">
        <f>$C10*'Total for TA'!P10</f>
        <v>0</v>
      </c>
      <c r="O10" s="11">
        <f>$C10*'Total for TA'!Q10</f>
        <v>0</v>
      </c>
      <c r="P10" s="11">
        <f>$C10*'Total for TA'!R10</f>
        <v>0</v>
      </c>
      <c r="Q10" s="11">
        <f>$C10*'Total for TA'!S10</f>
        <v>0</v>
      </c>
      <c r="R10" s="11">
        <f>$C10*'Total for TA'!T10</f>
        <v>0</v>
      </c>
      <c r="S10" s="11">
        <f>$C10*'Total for TA'!U10</f>
        <v>0</v>
      </c>
      <c r="T10" s="11">
        <f>$C10*'Total for TA'!V10</f>
        <v>0</v>
      </c>
      <c r="U10" s="11">
        <f>$C10*'Total for TA'!W10</f>
        <v>46.75</v>
      </c>
      <c r="V10" s="11">
        <f>$C10*'Total for TA'!X10</f>
        <v>0</v>
      </c>
      <c r="W10" s="11">
        <f>$C10*'Total for TA'!Y10</f>
        <v>0</v>
      </c>
      <c r="X10" s="11">
        <f>$C10*'Total for TA'!Z10</f>
        <v>0</v>
      </c>
    </row>
    <row r="11" spans="1:72" x14ac:dyDescent="0.25">
      <c r="A11" s="57" t="str">
        <f>'Total for TA'!A11</f>
        <v>Rahr</v>
      </c>
      <c r="B11" s="4" t="str">
        <f>'Total for TA'!B11</f>
        <v>Premium Pilsner</v>
      </c>
      <c r="C11" s="15">
        <f>'Total for TA'!C11</f>
        <v>31.5</v>
      </c>
      <c r="D11" s="11">
        <f>$C11*'Total for TA'!F11</f>
        <v>0</v>
      </c>
      <c r="E11" s="11">
        <f>$C11*'Total for TA'!G11</f>
        <v>0</v>
      </c>
      <c r="F11" s="11">
        <f>$C11*'Total for TA'!H11</f>
        <v>0</v>
      </c>
      <c r="G11" s="11">
        <f>$C11*'Total for TA'!I11</f>
        <v>0</v>
      </c>
      <c r="H11" s="11">
        <f>$C11*'Total for TA'!J11</f>
        <v>0</v>
      </c>
      <c r="I11" s="11">
        <f>$C11*'Total for TA'!K11</f>
        <v>31.5</v>
      </c>
      <c r="J11" s="11">
        <f>$C11*'Total for TA'!L11</f>
        <v>31.5</v>
      </c>
      <c r="K11" s="11">
        <f>$C11*'Total for TA'!M11</f>
        <v>0</v>
      </c>
      <c r="L11" s="11">
        <f>$C11*'Total for TA'!N11</f>
        <v>0</v>
      </c>
      <c r="M11" s="11">
        <f>$C11*'Total for TA'!O11</f>
        <v>0</v>
      </c>
      <c r="N11" s="11">
        <f>$C11*'Total for TA'!P11</f>
        <v>0</v>
      </c>
      <c r="O11" s="11">
        <f>$C11*'Total for TA'!Q11</f>
        <v>0</v>
      </c>
      <c r="P11" s="11">
        <f>$C11*'Total for TA'!R11</f>
        <v>0</v>
      </c>
      <c r="Q11" s="11">
        <f>$C11*'Total for TA'!S11</f>
        <v>0</v>
      </c>
      <c r="R11" s="11">
        <f>$C11*'Total for TA'!T11</f>
        <v>0</v>
      </c>
      <c r="S11" s="11">
        <f>$C11*'Total for TA'!U11</f>
        <v>0</v>
      </c>
      <c r="T11" s="11">
        <f>$C11*'Total for TA'!V11</f>
        <v>0</v>
      </c>
      <c r="U11" s="11">
        <f>$C11*'Total for TA'!W11</f>
        <v>0</v>
      </c>
      <c r="V11" s="11">
        <f>$C11*'Total for TA'!X11</f>
        <v>0</v>
      </c>
      <c r="W11" s="11">
        <f>$C11*'Total for TA'!Y11</f>
        <v>0</v>
      </c>
      <c r="X11" s="11">
        <f>$C11*'Total for TA'!Z11</f>
        <v>0</v>
      </c>
    </row>
    <row r="12" spans="1:72" x14ac:dyDescent="0.25">
      <c r="A12" s="57" t="str">
        <f>'Total for TA'!A12</f>
        <v>Rahr</v>
      </c>
      <c r="B12" s="4" t="str">
        <f>'Total for TA'!B12</f>
        <v>Standard 2-row</v>
      </c>
      <c r="C12" s="15">
        <f>'Total for TA'!C12</f>
        <v>28.999999999999996</v>
      </c>
      <c r="D12" s="11">
        <f>$C12*'Total for TA'!F12</f>
        <v>28.999999999999996</v>
      </c>
      <c r="E12" s="11">
        <f>$C12*'Total for TA'!G12</f>
        <v>0</v>
      </c>
      <c r="F12" s="11">
        <f>$C12*'Total for TA'!H12</f>
        <v>28.999999999999996</v>
      </c>
      <c r="G12" s="11">
        <f>$C12*'Total for TA'!I12</f>
        <v>28.999999999999996</v>
      </c>
      <c r="H12" s="11">
        <f>$C12*'Total for TA'!J12</f>
        <v>28.999999999999996</v>
      </c>
      <c r="I12" s="11">
        <f>$C12*'Total for TA'!K12</f>
        <v>57.999999999999993</v>
      </c>
      <c r="J12" s="11">
        <f>$C12*'Total for TA'!L12</f>
        <v>57.999999999999993</v>
      </c>
      <c r="K12" s="11">
        <f>$C12*'Total for TA'!M12</f>
        <v>0</v>
      </c>
      <c r="L12" s="11">
        <f>$C12*'Total for TA'!N12</f>
        <v>0</v>
      </c>
      <c r="M12" s="11">
        <f>$C12*'Total for TA'!O12</f>
        <v>28.999999999999996</v>
      </c>
      <c r="N12" s="11">
        <f>$C12*'Total for TA'!P12</f>
        <v>0</v>
      </c>
      <c r="O12" s="11">
        <f>$C12*'Total for TA'!Q12</f>
        <v>28.999999999999996</v>
      </c>
      <c r="P12" s="11">
        <f>$C12*'Total for TA'!R12</f>
        <v>0</v>
      </c>
      <c r="Q12" s="11">
        <f>$C12*'Total for TA'!S12</f>
        <v>28.999999999999996</v>
      </c>
      <c r="R12" s="11">
        <f>$C12*'Total for TA'!T12</f>
        <v>0</v>
      </c>
      <c r="S12" s="11">
        <f>$C12*'Total for TA'!U12</f>
        <v>0</v>
      </c>
      <c r="T12" s="11">
        <f>$C12*'Total for TA'!V12</f>
        <v>86.999999999999986</v>
      </c>
      <c r="U12" s="11">
        <f>$C12*'Total for TA'!W12</f>
        <v>57.999999999999993</v>
      </c>
      <c r="V12" s="11">
        <f>$C12*'Total for TA'!X12</f>
        <v>0</v>
      </c>
      <c r="W12" s="11">
        <f>$C12*'Total for TA'!Y12</f>
        <v>28.999999999999996</v>
      </c>
      <c r="X12" s="11">
        <f>$C12*'Total for TA'!Z12</f>
        <v>28.999999999999996</v>
      </c>
    </row>
    <row r="13" spans="1:72" x14ac:dyDescent="0.25">
      <c r="A13" s="57" t="str">
        <f>'Total for TA'!A13</f>
        <v>Rahr</v>
      </c>
      <c r="B13" s="4" t="str">
        <f>'Total for TA'!B13</f>
        <v>Pale Ale</v>
      </c>
      <c r="C13" s="15">
        <f>'Total for TA'!C13</f>
        <v>31.5</v>
      </c>
      <c r="D13" s="11">
        <f>$C13*'Total for TA'!F13</f>
        <v>0</v>
      </c>
      <c r="E13" s="11">
        <f>$C13*'Total for TA'!G13</f>
        <v>0</v>
      </c>
      <c r="F13" s="11">
        <f>$C13*'Total for TA'!H13</f>
        <v>31.5</v>
      </c>
      <c r="G13" s="11">
        <f>$C13*'Total for TA'!I13</f>
        <v>0</v>
      </c>
      <c r="H13" s="11">
        <f>$C13*'Total for TA'!J13</f>
        <v>0</v>
      </c>
      <c r="I13" s="11">
        <f>$C13*'Total for TA'!K13</f>
        <v>31.5</v>
      </c>
      <c r="J13" s="11">
        <f>$C13*'Total for TA'!L13</f>
        <v>0</v>
      </c>
      <c r="K13" s="11">
        <f>$C13*'Total for TA'!M13</f>
        <v>0</v>
      </c>
      <c r="L13" s="11">
        <f>$C13*'Total for TA'!N13</f>
        <v>0</v>
      </c>
      <c r="M13" s="11">
        <f>$C13*'Total for TA'!O13</f>
        <v>0</v>
      </c>
      <c r="N13" s="11">
        <f>$C13*'Total for TA'!P13</f>
        <v>0</v>
      </c>
      <c r="O13" s="11">
        <f>$C13*'Total for TA'!Q13</f>
        <v>0</v>
      </c>
      <c r="P13" s="11">
        <f>$C13*'Total for TA'!R13</f>
        <v>0</v>
      </c>
      <c r="Q13" s="11">
        <f>$C13*'Total for TA'!S13</f>
        <v>0</v>
      </c>
      <c r="R13" s="11">
        <f>$C13*'Total for TA'!T13</f>
        <v>0</v>
      </c>
      <c r="S13" s="11">
        <f>$C13*'Total for TA'!U13</f>
        <v>0</v>
      </c>
      <c r="T13" s="11">
        <f>$C13*'Total for TA'!V13</f>
        <v>0</v>
      </c>
      <c r="U13" s="11">
        <f>$C13*'Total for TA'!W13</f>
        <v>31.5</v>
      </c>
      <c r="V13" s="11">
        <f>$C13*'Total for TA'!X13</f>
        <v>0</v>
      </c>
      <c r="W13" s="11">
        <f>$C13*'Total for TA'!Y13</f>
        <v>0</v>
      </c>
      <c r="X13" s="11">
        <f>$C13*'Total for TA'!Z13</f>
        <v>0</v>
      </c>
    </row>
    <row r="14" spans="1:72" x14ac:dyDescent="0.25">
      <c r="A14" s="57" t="str">
        <f>'Total for TA'!A14</f>
        <v>Rahr</v>
      </c>
      <c r="B14" s="4" t="str">
        <f>'Total for TA'!B14</f>
        <v>White Wheat (malted)</v>
      </c>
      <c r="C14" s="15">
        <f>'Total for TA'!C14</f>
        <v>32</v>
      </c>
      <c r="D14" s="11">
        <f>$C14*'Total for TA'!F14</f>
        <v>0</v>
      </c>
      <c r="E14" s="11">
        <f>$C14*'Total for TA'!G14</f>
        <v>32</v>
      </c>
      <c r="F14" s="11">
        <f>$C14*'Total for TA'!H14</f>
        <v>0</v>
      </c>
      <c r="G14" s="11">
        <f>$C14*'Total for TA'!I14</f>
        <v>0</v>
      </c>
      <c r="H14" s="11">
        <f>$C14*'Total for TA'!J14</f>
        <v>0</v>
      </c>
      <c r="I14" s="11">
        <f>$C14*'Total for TA'!K14</f>
        <v>0</v>
      </c>
      <c r="J14" s="11">
        <f>$C14*'Total for TA'!L14</f>
        <v>0</v>
      </c>
      <c r="K14" s="11">
        <f>$C14*'Total for TA'!M14</f>
        <v>32</v>
      </c>
      <c r="L14" s="11">
        <f>$C14*'Total for TA'!N14</f>
        <v>0</v>
      </c>
      <c r="M14" s="11">
        <f>$C14*'Total for TA'!O14</f>
        <v>32</v>
      </c>
      <c r="N14" s="11">
        <f>$C14*'Total for TA'!P14</f>
        <v>0</v>
      </c>
      <c r="O14" s="11">
        <f>$C14*'Total for TA'!Q14</f>
        <v>0</v>
      </c>
      <c r="P14" s="11">
        <f>$C14*'Total for TA'!R14</f>
        <v>0</v>
      </c>
      <c r="Q14" s="11">
        <f>$C14*'Total for TA'!S14</f>
        <v>0</v>
      </c>
      <c r="R14" s="11">
        <f>$C14*'Total for TA'!T14</f>
        <v>0</v>
      </c>
      <c r="S14" s="11">
        <f>$C14*'Total for TA'!U14</f>
        <v>0</v>
      </c>
      <c r="T14" s="11">
        <f>$C14*'Total for TA'!V14</f>
        <v>0</v>
      </c>
      <c r="U14" s="11">
        <f>$C14*'Total for TA'!W14</f>
        <v>0</v>
      </c>
      <c r="V14" s="11">
        <f>$C14*'Total for TA'!X14</f>
        <v>0</v>
      </c>
      <c r="W14" s="11">
        <f>$C14*'Total for TA'!Y14</f>
        <v>0</v>
      </c>
      <c r="X14" s="11">
        <f>$C14*'Total for TA'!Z14</f>
        <v>0</v>
      </c>
    </row>
    <row r="15" spans="1:72" x14ac:dyDescent="0.25">
      <c r="A15" s="57" t="str">
        <f>'Total for TA'!A15</f>
        <v>Schill Malz</v>
      </c>
      <c r="B15" s="4" t="str">
        <f>'Total for TA'!B15</f>
        <v>Pilsen Malt</v>
      </c>
      <c r="C15" s="15">
        <f>'Total for TA'!C15</f>
        <v>39.049999999999997</v>
      </c>
      <c r="D15" s="11">
        <f>$C15*'Total for TA'!F15</f>
        <v>0</v>
      </c>
      <c r="E15" s="11">
        <f>$C15*'Total for TA'!G15</f>
        <v>0</v>
      </c>
      <c r="F15" s="11">
        <f>$C15*'Total for TA'!H15</f>
        <v>0</v>
      </c>
      <c r="G15" s="11">
        <f>$C15*'Total for TA'!I15</f>
        <v>0</v>
      </c>
      <c r="H15" s="11">
        <f>$C15*'Total for TA'!J15</f>
        <v>0</v>
      </c>
      <c r="I15" s="11">
        <f>$C15*'Total for TA'!K15</f>
        <v>0</v>
      </c>
      <c r="J15" s="11">
        <f>$C15*'Total for TA'!L15</f>
        <v>0</v>
      </c>
      <c r="K15" s="11">
        <f>$C15*'Total for TA'!M15</f>
        <v>0</v>
      </c>
      <c r="L15" s="11">
        <f>$C15*'Total for TA'!N15</f>
        <v>0</v>
      </c>
      <c r="M15" s="11">
        <f>$C15*'Total for TA'!O15</f>
        <v>0</v>
      </c>
      <c r="N15" s="11">
        <f>$C15*'Total for TA'!P15</f>
        <v>0</v>
      </c>
      <c r="O15" s="11">
        <f>$C15*'Total for TA'!Q15</f>
        <v>39.049999999999997</v>
      </c>
      <c r="P15" s="11">
        <f>$C15*'Total for TA'!R15</f>
        <v>0</v>
      </c>
      <c r="Q15" s="11">
        <f>$C15*'Total for TA'!S15</f>
        <v>0</v>
      </c>
      <c r="R15" s="11">
        <f>$C15*'Total for TA'!T15</f>
        <v>0</v>
      </c>
      <c r="S15" s="11">
        <f>$C15*'Total for TA'!U15</f>
        <v>0</v>
      </c>
      <c r="T15" s="11">
        <f>$C15*'Total for TA'!V15</f>
        <v>0</v>
      </c>
      <c r="U15" s="11">
        <f>$C15*'Total for TA'!W15</f>
        <v>0</v>
      </c>
      <c r="V15" s="11">
        <f>$C15*'Total for TA'!X15</f>
        <v>0</v>
      </c>
      <c r="W15" s="11">
        <f>$C15*'Total for TA'!Y15</f>
        <v>0</v>
      </c>
      <c r="X15" s="11">
        <f>$C15*'Total for TA'!Z15</f>
        <v>0</v>
      </c>
    </row>
    <row r="16" spans="1:72" x14ac:dyDescent="0.25">
      <c r="A16" s="57" t="str">
        <f>'Total for TA'!A16</f>
        <v>Schill Malz</v>
      </c>
      <c r="B16" s="4" t="str">
        <f>'Total for TA'!B16</f>
        <v>Vienna Malt</v>
      </c>
      <c r="C16" s="15">
        <f>'Total for TA'!C16</f>
        <v>39.049999999999997</v>
      </c>
      <c r="D16" s="11">
        <f>$C16*'Total for TA'!F16</f>
        <v>0</v>
      </c>
      <c r="E16" s="11">
        <f>$C16*'Total for TA'!G16</f>
        <v>0</v>
      </c>
      <c r="F16" s="11">
        <f>$C16*'Total for TA'!H16</f>
        <v>0</v>
      </c>
      <c r="G16" s="11">
        <f>$C16*'Total for TA'!I16</f>
        <v>0</v>
      </c>
      <c r="H16" s="11">
        <f>$C16*'Total for TA'!J16</f>
        <v>0</v>
      </c>
      <c r="I16" s="11">
        <f>$C16*'Total for TA'!K16</f>
        <v>0</v>
      </c>
      <c r="J16" s="11">
        <f>$C16*'Total for TA'!L16</f>
        <v>0</v>
      </c>
      <c r="K16" s="11">
        <f>$C16*'Total for TA'!M16</f>
        <v>0</v>
      </c>
      <c r="L16" s="11">
        <f>$C16*'Total for TA'!N16</f>
        <v>0</v>
      </c>
      <c r="M16" s="11">
        <f>$C16*'Total for TA'!O16</f>
        <v>0</v>
      </c>
      <c r="N16" s="11">
        <f>$C16*'Total for TA'!P16</f>
        <v>39.049999999999997</v>
      </c>
      <c r="O16" s="11">
        <f>$C16*'Total for TA'!Q16</f>
        <v>0</v>
      </c>
      <c r="P16" s="11">
        <f>$C16*'Total for TA'!R16</f>
        <v>0</v>
      </c>
      <c r="Q16" s="11">
        <f>$C16*'Total for TA'!S16</f>
        <v>0</v>
      </c>
      <c r="R16" s="11">
        <f>$C16*'Total for TA'!T16</f>
        <v>0</v>
      </c>
      <c r="S16" s="11">
        <f>$C16*'Total for TA'!U16</f>
        <v>0</v>
      </c>
      <c r="T16" s="11">
        <f>$C16*'Total for TA'!V16</f>
        <v>0</v>
      </c>
      <c r="U16" s="11">
        <f>$C16*'Total for TA'!W16</f>
        <v>0</v>
      </c>
      <c r="V16" s="11">
        <f>$C16*'Total for TA'!X16</f>
        <v>0</v>
      </c>
      <c r="W16" s="11">
        <f>$C16*'Total for TA'!Y16</f>
        <v>0</v>
      </c>
      <c r="X16" s="11">
        <f>$C16*'Total for TA'!Z16</f>
        <v>0</v>
      </c>
    </row>
    <row r="17" spans="1:24" x14ac:dyDescent="0.25">
      <c r="A17" s="57" t="str">
        <f>'Total for TA'!A17</f>
        <v>Simpsons</v>
      </c>
      <c r="B17" s="4" t="str">
        <f>'Total for TA'!B17</f>
        <v>Maris Otter</v>
      </c>
      <c r="C17" s="15">
        <f>'Total for TA'!C17</f>
        <v>46.75</v>
      </c>
      <c r="D17" s="11">
        <f>$C17*'Total for TA'!F17</f>
        <v>0</v>
      </c>
      <c r="E17" s="11">
        <f>$C17*'Total for TA'!G17</f>
        <v>0</v>
      </c>
      <c r="F17" s="11">
        <f>$C17*'Total for TA'!H17</f>
        <v>0</v>
      </c>
      <c r="G17" s="11">
        <f>$C17*'Total for TA'!I17</f>
        <v>0</v>
      </c>
      <c r="H17" s="11">
        <f>$C17*'Total for TA'!J17</f>
        <v>0</v>
      </c>
      <c r="I17" s="11">
        <f>$C17*'Total for TA'!K17</f>
        <v>0</v>
      </c>
      <c r="J17" s="11">
        <f>$C17*'Total for TA'!L17</f>
        <v>0</v>
      </c>
      <c r="K17" s="11">
        <f>$C17*'Total for TA'!M17</f>
        <v>46.75</v>
      </c>
      <c r="L17" s="11">
        <f>$C17*'Total for TA'!N17</f>
        <v>0</v>
      </c>
      <c r="M17" s="11">
        <f>$C17*'Total for TA'!O17</f>
        <v>46.75</v>
      </c>
      <c r="N17" s="11">
        <f>$C17*'Total for TA'!P17</f>
        <v>0</v>
      </c>
      <c r="O17" s="11">
        <f>$C17*'Total for TA'!Q17</f>
        <v>46.75</v>
      </c>
      <c r="P17" s="11">
        <f>$C17*'Total for TA'!R17</f>
        <v>0</v>
      </c>
      <c r="Q17" s="11">
        <f>$C17*'Total for TA'!S17</f>
        <v>0</v>
      </c>
      <c r="R17" s="11">
        <f>$C17*'Total for TA'!T17</f>
        <v>0</v>
      </c>
      <c r="S17" s="11">
        <f>$C17*'Total for TA'!U17</f>
        <v>46.75</v>
      </c>
      <c r="T17" s="11">
        <f>$C17*'Total for TA'!V17</f>
        <v>0</v>
      </c>
      <c r="U17" s="11">
        <f>$C17*'Total for TA'!W17</f>
        <v>46.75</v>
      </c>
      <c r="V17" s="11">
        <f>$C17*'Total for TA'!X17</f>
        <v>0</v>
      </c>
      <c r="W17" s="11">
        <f>$C17*'Total for TA'!Y17</f>
        <v>0</v>
      </c>
      <c r="X17" s="11">
        <f>$C17*'Total for TA'!Z17</f>
        <v>93.5</v>
      </c>
    </row>
    <row r="18" spans="1:24" x14ac:dyDescent="0.25">
      <c r="A18" s="57" t="str">
        <f>'Total for TA'!A18</f>
        <v>Simpsons</v>
      </c>
      <c r="B18" s="4" t="str">
        <f>'Total for TA'!B18</f>
        <v>Best Pale Ale</v>
      </c>
      <c r="C18" s="15">
        <f>'Total for TA'!C18</f>
        <v>45.099999999999994</v>
      </c>
      <c r="D18" s="11">
        <f>$C18*'Total for TA'!F18</f>
        <v>0</v>
      </c>
      <c r="E18" s="11">
        <f>$C18*'Total for TA'!G18</f>
        <v>0</v>
      </c>
      <c r="F18" s="11">
        <f>$C18*'Total for TA'!H18</f>
        <v>0</v>
      </c>
      <c r="G18" s="11">
        <f>$C18*'Total for TA'!I18</f>
        <v>0</v>
      </c>
      <c r="H18" s="11">
        <f>$C18*'Total for TA'!J18</f>
        <v>0</v>
      </c>
      <c r="I18" s="11">
        <f>$C18*'Total for TA'!K18</f>
        <v>0</v>
      </c>
      <c r="J18" s="11">
        <f>$C18*'Total for TA'!L18</f>
        <v>0</v>
      </c>
      <c r="K18" s="11">
        <f>$C18*'Total for TA'!M18</f>
        <v>0</v>
      </c>
      <c r="L18" s="11">
        <f>$C18*'Total for TA'!N18</f>
        <v>0</v>
      </c>
      <c r="M18" s="11">
        <f>$C18*'Total for TA'!O18</f>
        <v>0</v>
      </c>
      <c r="N18" s="11">
        <f>$C18*'Total for TA'!P18</f>
        <v>0</v>
      </c>
      <c r="O18" s="11">
        <f>$C18*'Total for TA'!Q18</f>
        <v>0</v>
      </c>
      <c r="P18" s="11">
        <f>$C18*'Total for TA'!R18</f>
        <v>0</v>
      </c>
      <c r="Q18" s="11">
        <f>$C18*'Total for TA'!S18</f>
        <v>0</v>
      </c>
      <c r="R18" s="11">
        <f>$C18*'Total for TA'!T18</f>
        <v>0</v>
      </c>
      <c r="S18" s="11">
        <f>$C18*'Total for TA'!U18</f>
        <v>45.099999999999994</v>
      </c>
      <c r="T18" s="11">
        <f>$C18*'Total for TA'!V18</f>
        <v>0</v>
      </c>
      <c r="U18" s="11">
        <f>$C18*'Total for TA'!W18</f>
        <v>0</v>
      </c>
      <c r="V18" s="11">
        <f>$C18*'Total for TA'!X18</f>
        <v>0</v>
      </c>
      <c r="W18" s="11">
        <f>$C18*'Total for TA'!Y18</f>
        <v>0</v>
      </c>
      <c r="X18" s="11">
        <f>$C18*'Total for TA'!Z18</f>
        <v>0</v>
      </c>
    </row>
    <row r="19" spans="1:24" x14ac:dyDescent="0.25">
      <c r="A19" s="57" t="str">
        <f>'Total for TA'!A19</f>
        <v>Weyermann</v>
      </c>
      <c r="B19" s="4" t="str">
        <f>'Total for TA'!B19</f>
        <v>Pale Ale</v>
      </c>
      <c r="C19" s="15">
        <f>'Total for TA'!C19</f>
        <v>40.700000000000003</v>
      </c>
      <c r="D19" s="11">
        <f>$C19*'Total for TA'!F19</f>
        <v>0</v>
      </c>
      <c r="E19" s="11">
        <f>$C19*'Total for TA'!G19</f>
        <v>0</v>
      </c>
      <c r="F19" s="11">
        <f>$C19*'Total for TA'!H19</f>
        <v>0</v>
      </c>
      <c r="G19" s="11">
        <f>$C19*'Total for TA'!I19</f>
        <v>0</v>
      </c>
      <c r="H19" s="11">
        <f>$C19*'Total for TA'!J19</f>
        <v>0</v>
      </c>
      <c r="I19" s="11">
        <f>$C19*'Total for TA'!K19</f>
        <v>0</v>
      </c>
      <c r="J19" s="11">
        <f>$C19*'Total for TA'!L19</f>
        <v>0</v>
      </c>
      <c r="K19" s="11">
        <f>$C19*'Total for TA'!M19</f>
        <v>81.400000000000006</v>
      </c>
      <c r="L19" s="11">
        <f>$C19*'Total for TA'!N19</f>
        <v>0</v>
      </c>
      <c r="M19" s="11">
        <f>$C19*'Total for TA'!O19</f>
        <v>0</v>
      </c>
      <c r="N19" s="11">
        <f>$C19*'Total for TA'!P19</f>
        <v>0</v>
      </c>
      <c r="O19" s="11">
        <f>$C19*'Total for TA'!Q19</f>
        <v>0</v>
      </c>
      <c r="P19" s="11">
        <f>$C19*'Total for TA'!R19</f>
        <v>0</v>
      </c>
      <c r="Q19" s="11">
        <f>$C19*'Total for TA'!S19</f>
        <v>0</v>
      </c>
      <c r="R19" s="11">
        <f>$C19*'Total for TA'!T19</f>
        <v>0</v>
      </c>
      <c r="S19" s="11">
        <f>$C19*'Total for TA'!U19</f>
        <v>0</v>
      </c>
      <c r="T19" s="11">
        <f>$C19*'Total for TA'!V19</f>
        <v>0</v>
      </c>
      <c r="U19" s="11">
        <f>$C19*'Total for TA'!W19</f>
        <v>0</v>
      </c>
      <c r="V19" s="11">
        <f>$C19*'Total for TA'!X19</f>
        <v>0</v>
      </c>
      <c r="W19" s="11">
        <f>$C19*'Total for TA'!Y19</f>
        <v>0</v>
      </c>
      <c r="X19" s="11">
        <f>$C19*'Total for TA'!Z19</f>
        <v>0</v>
      </c>
    </row>
    <row r="20" spans="1:24" x14ac:dyDescent="0.25">
      <c r="A20" s="57" t="str">
        <f>'Total for TA'!A20</f>
        <v>Weyermann</v>
      </c>
      <c r="B20" s="4" t="str">
        <f>'Total for TA'!B20</f>
        <v>Pilsner</v>
      </c>
      <c r="C20" s="15">
        <f>'Total for TA'!C20</f>
        <v>40.700000000000003</v>
      </c>
      <c r="D20" s="11">
        <f>$C20*'Total for TA'!F20</f>
        <v>0</v>
      </c>
      <c r="E20" s="11">
        <f>$C20*'Total for TA'!G20</f>
        <v>0</v>
      </c>
      <c r="F20" s="11">
        <f>$C20*'Total for TA'!H20</f>
        <v>0</v>
      </c>
      <c r="G20" s="11">
        <f>$C20*'Total for TA'!I20</f>
        <v>0</v>
      </c>
      <c r="H20" s="11">
        <f>$C20*'Total for TA'!J20</f>
        <v>0</v>
      </c>
      <c r="I20" s="11">
        <f>$C20*'Total for TA'!K20</f>
        <v>0</v>
      </c>
      <c r="J20" s="11">
        <f>$C20*'Total for TA'!L20</f>
        <v>0</v>
      </c>
      <c r="K20" s="11">
        <f>$C20*'Total for TA'!M20</f>
        <v>40.700000000000003</v>
      </c>
      <c r="L20" s="11">
        <f>$C20*'Total for TA'!N20</f>
        <v>0</v>
      </c>
      <c r="M20" s="11">
        <f>$C20*'Total for TA'!O20</f>
        <v>0</v>
      </c>
      <c r="N20" s="11">
        <f>$C20*'Total for TA'!P20</f>
        <v>0</v>
      </c>
      <c r="O20" s="11">
        <f>$C20*'Total for TA'!Q20</f>
        <v>0</v>
      </c>
      <c r="P20" s="11">
        <f>$C20*'Total for TA'!R20</f>
        <v>0</v>
      </c>
      <c r="Q20" s="11">
        <f>$C20*'Total for TA'!S20</f>
        <v>0</v>
      </c>
      <c r="R20" s="11">
        <f>$C20*'Total for TA'!T20</f>
        <v>0</v>
      </c>
      <c r="S20" s="11">
        <f>$C20*'Total for TA'!U20</f>
        <v>0</v>
      </c>
      <c r="T20" s="11">
        <f>$C20*'Total for TA'!V20</f>
        <v>0</v>
      </c>
      <c r="U20" s="11">
        <f>$C20*'Total for TA'!W20</f>
        <v>40.700000000000003</v>
      </c>
      <c r="V20" s="11">
        <f>$C20*'Total for TA'!X20</f>
        <v>40.700000000000003</v>
      </c>
      <c r="W20" s="11">
        <f>$C20*'Total for TA'!Y20</f>
        <v>0</v>
      </c>
      <c r="X20" s="11">
        <f>$C20*'Total for TA'!Z20</f>
        <v>0</v>
      </c>
    </row>
    <row r="21" spans="1:24" x14ac:dyDescent="0.25">
      <c r="A21" s="57" t="str">
        <f>'Total for TA'!A21</f>
        <v>Weyermann</v>
      </c>
      <c r="B21" s="4" t="str">
        <f>'Total for TA'!B21</f>
        <v>F/M Bohemian Pilsner</v>
      </c>
      <c r="C21" s="15">
        <f>'Total for TA'!C21</f>
        <v>45.65</v>
      </c>
      <c r="D21" s="11">
        <f>$C21*'Total for TA'!F21</f>
        <v>0</v>
      </c>
      <c r="E21" s="11">
        <f>$C21*'Total for TA'!G21</f>
        <v>0</v>
      </c>
      <c r="F21" s="11">
        <f>$C21*'Total for TA'!H21</f>
        <v>0</v>
      </c>
      <c r="G21" s="11">
        <f>$C21*'Total for TA'!I21</f>
        <v>0</v>
      </c>
      <c r="H21" s="11">
        <f>$C21*'Total for TA'!J21</f>
        <v>0</v>
      </c>
      <c r="I21" s="11">
        <f>$C21*'Total for TA'!K21</f>
        <v>0</v>
      </c>
      <c r="J21" s="11">
        <f>$C21*'Total for TA'!L21</f>
        <v>0</v>
      </c>
      <c r="K21" s="11">
        <f>$C21*'Total for TA'!M21</f>
        <v>0</v>
      </c>
      <c r="L21" s="11">
        <f>$C21*'Total for TA'!N21</f>
        <v>0</v>
      </c>
      <c r="M21" s="11">
        <f>$C21*'Total for TA'!O21</f>
        <v>0</v>
      </c>
      <c r="N21" s="11">
        <f>$C21*'Total for TA'!P21</f>
        <v>0</v>
      </c>
      <c r="O21" s="11">
        <f>$C21*'Total for TA'!Q21</f>
        <v>0</v>
      </c>
      <c r="P21" s="11">
        <f>$C21*'Total for TA'!R21</f>
        <v>0</v>
      </c>
      <c r="Q21" s="11">
        <f>$C21*'Total for TA'!S21</f>
        <v>45.65</v>
      </c>
      <c r="R21" s="11">
        <f>$C21*'Total for TA'!T21</f>
        <v>0</v>
      </c>
      <c r="S21" s="11">
        <f>$C21*'Total for TA'!U21</f>
        <v>0</v>
      </c>
      <c r="T21" s="11">
        <f>$C21*'Total for TA'!V21</f>
        <v>0</v>
      </c>
      <c r="U21" s="11">
        <f>$C21*'Total for TA'!W21</f>
        <v>0</v>
      </c>
      <c r="V21" s="11">
        <f>$C21*'Total for TA'!X21</f>
        <v>0</v>
      </c>
      <c r="W21" s="11">
        <f>$C21*'Total for TA'!Y21</f>
        <v>0</v>
      </c>
      <c r="X21" s="11">
        <f>$C21*'Total for TA'!Z21</f>
        <v>0</v>
      </c>
    </row>
    <row r="22" spans="1:24" x14ac:dyDescent="0.25">
      <c r="A22" s="57" t="str">
        <f>'Total for TA'!A22</f>
        <v>Weyermann</v>
      </c>
      <c r="B22" s="4" t="str">
        <f>'Total for TA'!B22</f>
        <v>Barke Pilsner</v>
      </c>
      <c r="C22" s="15">
        <f>'Total for TA'!C22</f>
        <v>41.25</v>
      </c>
      <c r="D22" s="11">
        <f>$C22*'Total for TA'!F22</f>
        <v>0</v>
      </c>
      <c r="E22" s="11">
        <f>$C22*'Total for TA'!G22</f>
        <v>82.5</v>
      </c>
      <c r="F22" s="11">
        <f>$C22*'Total for TA'!H22</f>
        <v>0</v>
      </c>
      <c r="G22" s="11">
        <f>$C22*'Total for TA'!I22</f>
        <v>41.25</v>
      </c>
      <c r="H22" s="11">
        <f>$C22*'Total for TA'!J22</f>
        <v>0</v>
      </c>
      <c r="I22" s="11">
        <f>$C22*'Total for TA'!K22</f>
        <v>0</v>
      </c>
      <c r="J22" s="11">
        <f>$C22*'Total for TA'!L22</f>
        <v>0</v>
      </c>
      <c r="K22" s="11">
        <f>$C22*'Total for TA'!M22</f>
        <v>0</v>
      </c>
      <c r="L22" s="11">
        <f>$C22*'Total for TA'!N22</f>
        <v>0</v>
      </c>
      <c r="M22" s="11">
        <f>$C22*'Total for TA'!O22</f>
        <v>0</v>
      </c>
      <c r="N22" s="11">
        <f>$C22*'Total for TA'!P22</f>
        <v>0</v>
      </c>
      <c r="O22" s="11">
        <f>$C22*'Total for TA'!Q22</f>
        <v>0</v>
      </c>
      <c r="P22" s="11">
        <f>$C22*'Total for TA'!R22</f>
        <v>0</v>
      </c>
      <c r="Q22" s="11">
        <f>$C22*'Total for TA'!S22</f>
        <v>0</v>
      </c>
      <c r="R22" s="11">
        <f>$C22*'Total for TA'!T22</f>
        <v>0</v>
      </c>
      <c r="S22" s="11">
        <f>$C22*'Total for TA'!U22</f>
        <v>0</v>
      </c>
      <c r="T22" s="11">
        <f>$C22*'Total for TA'!V22</f>
        <v>0</v>
      </c>
      <c r="U22" s="11">
        <f>$C22*'Total for TA'!W22</f>
        <v>0</v>
      </c>
      <c r="V22" s="11">
        <f>$C22*'Total for TA'!X22</f>
        <v>0</v>
      </c>
      <c r="W22" s="11">
        <f>$C22*'Total for TA'!Y22</f>
        <v>0</v>
      </c>
      <c r="X22" s="11">
        <f>$C22*'Total for TA'!Z22</f>
        <v>0</v>
      </c>
    </row>
    <row r="23" spans="1:24" x14ac:dyDescent="0.25">
      <c r="A23" s="57" t="str">
        <f>'Total for TA'!A23</f>
        <v>Weyermann</v>
      </c>
      <c r="B23" s="4" t="str">
        <f>'Total for TA'!B23</f>
        <v>Vienna</v>
      </c>
      <c r="C23" s="15">
        <f>'Total for TA'!C23</f>
        <v>40.700000000000003</v>
      </c>
      <c r="D23" s="11">
        <f>$C23*'Total for TA'!F23</f>
        <v>0</v>
      </c>
      <c r="E23" s="11">
        <f>$C23*'Total for TA'!G23</f>
        <v>0</v>
      </c>
      <c r="F23" s="11">
        <f>$C23*'Total for TA'!H23</f>
        <v>0</v>
      </c>
      <c r="G23" s="11">
        <f>$C23*'Total for TA'!I23</f>
        <v>0</v>
      </c>
      <c r="H23" s="11">
        <f>$C23*'Total for TA'!J23</f>
        <v>0</v>
      </c>
      <c r="I23" s="11">
        <f>$C23*'Total for TA'!K23</f>
        <v>0</v>
      </c>
      <c r="J23" s="11">
        <f>$C23*'Total for TA'!L23</f>
        <v>0</v>
      </c>
      <c r="K23" s="11">
        <f>$C23*'Total for TA'!M23</f>
        <v>0</v>
      </c>
      <c r="L23" s="11">
        <f>$C23*'Total for TA'!N23</f>
        <v>0</v>
      </c>
      <c r="M23" s="11">
        <f>$C23*'Total for TA'!O23</f>
        <v>0</v>
      </c>
      <c r="N23" s="11">
        <f>$C23*'Total for TA'!P23</f>
        <v>0</v>
      </c>
      <c r="O23" s="11">
        <f>$C23*'Total for TA'!Q23</f>
        <v>0</v>
      </c>
      <c r="P23" s="11">
        <f>$C23*'Total for TA'!R23</f>
        <v>40.700000000000003</v>
      </c>
      <c r="Q23" s="11">
        <f>$C23*'Total for TA'!S23</f>
        <v>0</v>
      </c>
      <c r="R23" s="11">
        <f>$C23*'Total for TA'!T23</f>
        <v>40.700000000000003</v>
      </c>
      <c r="S23" s="11">
        <f>$C23*'Total for TA'!U23</f>
        <v>0</v>
      </c>
      <c r="T23" s="11">
        <f>$C23*'Total for TA'!V23</f>
        <v>0</v>
      </c>
      <c r="U23" s="11">
        <f>$C23*'Total for TA'!W23</f>
        <v>0</v>
      </c>
      <c r="V23" s="11">
        <f>$C23*'Total for TA'!X23</f>
        <v>0</v>
      </c>
      <c r="W23" s="11">
        <f>$C23*'Total for TA'!Y23</f>
        <v>0</v>
      </c>
      <c r="X23" s="11">
        <f>$C23*'Total for TA'!Z23</f>
        <v>0</v>
      </c>
    </row>
    <row r="24" spans="1:24" x14ac:dyDescent="0.25">
      <c r="A24" s="57" t="str">
        <f>'Total for TA'!A24</f>
        <v>Weyermann</v>
      </c>
      <c r="B24" s="4" t="str">
        <f>'Total for TA'!B24</f>
        <v>Munich Lt Type 1</v>
      </c>
      <c r="C24" s="15">
        <f>'Total for TA'!C24</f>
        <v>40.700000000000003</v>
      </c>
      <c r="D24" s="11">
        <f>$C24*'Total for TA'!F24</f>
        <v>0</v>
      </c>
      <c r="E24" s="11">
        <f>$C24*'Total for TA'!G24</f>
        <v>0</v>
      </c>
      <c r="F24" s="11">
        <f>$C24*'Total for TA'!H24</f>
        <v>0</v>
      </c>
      <c r="G24" s="11">
        <f>$C24*'Total for TA'!I24</f>
        <v>0</v>
      </c>
      <c r="H24" s="11">
        <f>$C24*'Total for TA'!J24</f>
        <v>40.700000000000003</v>
      </c>
      <c r="I24" s="11">
        <f>$C24*'Total for TA'!K24</f>
        <v>0</v>
      </c>
      <c r="J24" s="11">
        <f>$C24*'Total for TA'!L24</f>
        <v>0</v>
      </c>
      <c r="K24" s="11">
        <f>$C24*'Total for TA'!M24</f>
        <v>0</v>
      </c>
      <c r="L24" s="11">
        <f>$C24*'Total for TA'!N24</f>
        <v>0</v>
      </c>
      <c r="M24" s="11">
        <f>$C24*'Total for TA'!O24</f>
        <v>0</v>
      </c>
      <c r="N24" s="11">
        <f>$C24*'Total for TA'!P24</f>
        <v>0</v>
      </c>
      <c r="O24" s="11">
        <f>$C24*'Total for TA'!Q24</f>
        <v>0</v>
      </c>
      <c r="P24" s="11">
        <f>$C24*'Total for TA'!R24</f>
        <v>0</v>
      </c>
      <c r="Q24" s="11">
        <f>$C24*'Total for TA'!S24</f>
        <v>0</v>
      </c>
      <c r="R24" s="11">
        <f>$C24*'Total for TA'!T24</f>
        <v>0</v>
      </c>
      <c r="S24" s="11">
        <f>$C24*'Total for TA'!U24</f>
        <v>0</v>
      </c>
      <c r="T24" s="11">
        <f>$C24*'Total for TA'!V24</f>
        <v>0</v>
      </c>
      <c r="U24" s="11">
        <f>$C24*'Total for TA'!W24</f>
        <v>0</v>
      </c>
      <c r="V24" s="11">
        <f>$C24*'Total for TA'!X24</f>
        <v>0</v>
      </c>
      <c r="W24" s="11">
        <f>$C24*'Total for TA'!Y24</f>
        <v>0</v>
      </c>
      <c r="X24" s="11">
        <f>$C24*'Total for TA'!Z24</f>
        <v>0</v>
      </c>
    </row>
    <row r="25" spans="1:24" x14ac:dyDescent="0.25">
      <c r="A25" s="57" t="str">
        <f>'Total for TA'!A25</f>
        <v>Weyermann</v>
      </c>
      <c r="B25" s="4" t="str">
        <f>'Total for TA'!B25</f>
        <v>Munich Dk Type 2</v>
      </c>
      <c r="C25" s="15">
        <f>'Total for TA'!C25</f>
        <v>40.700000000000003</v>
      </c>
      <c r="D25" s="11">
        <f>$C25*'Total for TA'!F25</f>
        <v>0</v>
      </c>
      <c r="E25" s="11">
        <f>$C25*'Total for TA'!G25</f>
        <v>0</v>
      </c>
      <c r="F25" s="11">
        <f>$C25*'Total for TA'!H25</f>
        <v>0</v>
      </c>
      <c r="G25" s="11">
        <f>$C25*'Total for TA'!I25</f>
        <v>0</v>
      </c>
      <c r="H25" s="11">
        <f>$C25*'Total for TA'!J25</f>
        <v>0</v>
      </c>
      <c r="I25" s="11">
        <f>$C25*'Total for TA'!K25</f>
        <v>0</v>
      </c>
      <c r="J25" s="11">
        <f>$C25*'Total for TA'!L25</f>
        <v>0</v>
      </c>
      <c r="K25" s="11">
        <f>$C25*'Total for TA'!M25</f>
        <v>0</v>
      </c>
      <c r="L25" s="11">
        <f>$C25*'Total for TA'!N25</f>
        <v>0</v>
      </c>
      <c r="M25" s="11">
        <f>$C25*'Total for TA'!O25</f>
        <v>0</v>
      </c>
      <c r="N25" s="11">
        <f>$C25*'Total for TA'!P25</f>
        <v>0</v>
      </c>
      <c r="O25" s="11">
        <f>$C25*'Total for TA'!Q25</f>
        <v>0</v>
      </c>
      <c r="P25" s="11">
        <f>$C25*'Total for TA'!R25</f>
        <v>0</v>
      </c>
      <c r="Q25" s="11">
        <f>$C25*'Total for TA'!S25</f>
        <v>0</v>
      </c>
      <c r="R25" s="11">
        <f>$C25*'Total for TA'!T25</f>
        <v>0</v>
      </c>
      <c r="S25" s="11">
        <f>$C25*'Total for TA'!U25</f>
        <v>0</v>
      </c>
      <c r="T25" s="11">
        <f>$C25*'Total for TA'!V25</f>
        <v>0</v>
      </c>
      <c r="U25" s="11">
        <f>$C25*'Total for TA'!W25</f>
        <v>0</v>
      </c>
      <c r="V25" s="11">
        <f>$C25*'Total for TA'!X25</f>
        <v>0</v>
      </c>
      <c r="W25" s="11">
        <f>$C25*'Total for TA'!Y25</f>
        <v>40.700000000000003</v>
      </c>
      <c r="X25" s="11">
        <f>$C25*'Total for TA'!Z25</f>
        <v>0</v>
      </c>
    </row>
    <row r="26" spans="1:24" x14ac:dyDescent="0.25">
      <c r="A26" s="57" t="str">
        <f>'Total for TA'!A26</f>
        <v>Weyermann</v>
      </c>
      <c r="B26" s="4" t="str">
        <f>'Total for TA'!B26</f>
        <v>Carafoam</v>
      </c>
      <c r="C26" s="15">
        <f>'Total for TA'!C26</f>
        <v>45.099999999999994</v>
      </c>
      <c r="D26" s="11">
        <f>$C26*'Total for TA'!F26</f>
        <v>0</v>
      </c>
      <c r="E26" s="11">
        <f>$C26*'Total for TA'!G26</f>
        <v>0</v>
      </c>
      <c r="F26" s="11">
        <f>$C26*'Total for TA'!H26</f>
        <v>0</v>
      </c>
      <c r="G26" s="11">
        <f>$C26*'Total for TA'!I26</f>
        <v>0</v>
      </c>
      <c r="H26" s="11">
        <f>$C26*'Total for TA'!J26</f>
        <v>0</v>
      </c>
      <c r="I26" s="11">
        <f>$C26*'Total for TA'!K26</f>
        <v>0</v>
      </c>
      <c r="J26" s="11">
        <f>$C26*'Total for TA'!L26</f>
        <v>0</v>
      </c>
      <c r="K26" s="11">
        <f>$C26*'Total for TA'!M26</f>
        <v>45.099999999999994</v>
      </c>
      <c r="L26" s="11">
        <f>$C26*'Total for TA'!N26</f>
        <v>0</v>
      </c>
      <c r="M26" s="11">
        <f>$C26*'Total for TA'!O26</f>
        <v>0</v>
      </c>
      <c r="N26" s="11">
        <f>$C26*'Total for TA'!P26</f>
        <v>0</v>
      </c>
      <c r="O26" s="11">
        <f>$C26*'Total for TA'!Q26</f>
        <v>0</v>
      </c>
      <c r="P26" s="11">
        <f>$C26*'Total for TA'!R26</f>
        <v>0</v>
      </c>
      <c r="Q26" s="11">
        <f>$C26*'Total for TA'!S26</f>
        <v>0</v>
      </c>
      <c r="R26" s="11">
        <f>$C26*'Total for TA'!T26</f>
        <v>0</v>
      </c>
      <c r="S26" s="11">
        <f>$C26*'Total for TA'!U26</f>
        <v>0</v>
      </c>
      <c r="T26" s="11">
        <f>$C26*'Total for TA'!V26</f>
        <v>0</v>
      </c>
      <c r="U26" s="11">
        <f>$C26*'Total for TA'!W26</f>
        <v>0</v>
      </c>
      <c r="V26" s="11">
        <f>$C26*'Total for TA'!X26</f>
        <v>0</v>
      </c>
      <c r="W26" s="11">
        <f>$C26*'Total for TA'!Y26</f>
        <v>0</v>
      </c>
      <c r="X26" s="11">
        <f>$C26*'Total for TA'!Z26</f>
        <v>0</v>
      </c>
    </row>
    <row r="27" spans="1:24" x14ac:dyDescent="0.25">
      <c r="A27" s="57" t="str">
        <f>'Total for TA'!A27</f>
        <v>Oak Spirals</v>
      </c>
      <c r="B27" s="4" t="str">
        <f>'Total for TA'!B27</f>
        <v>Spirals,FrO,Med,1.5x9 in,60 gal</v>
      </c>
      <c r="C27" s="15">
        <f>'Total for TA'!C27</f>
        <v>95.42</v>
      </c>
      <c r="D27" s="11">
        <f>$C27*'Total for TA'!F27</f>
        <v>0</v>
      </c>
      <c r="E27" s="11">
        <f>$C27*'Total for TA'!G27</f>
        <v>0</v>
      </c>
      <c r="F27" s="11">
        <f>$C27*'Total for TA'!H27</f>
        <v>0</v>
      </c>
      <c r="G27" s="11">
        <f>$C27*'Total for TA'!I27</f>
        <v>0</v>
      </c>
      <c r="H27" s="11">
        <f>$C27*'Total for TA'!J27</f>
        <v>0</v>
      </c>
      <c r="I27" s="11">
        <f>$C27*'Total for TA'!K27</f>
        <v>0</v>
      </c>
      <c r="J27" s="11">
        <f>$C27*'Total for TA'!L27</f>
        <v>0</v>
      </c>
      <c r="K27" s="11">
        <f>$C27*'Total for TA'!M27</f>
        <v>0</v>
      </c>
      <c r="L27" s="11">
        <f>$C27*'Total for TA'!N27</f>
        <v>0</v>
      </c>
      <c r="M27" s="11">
        <f>$C27*'Total for TA'!O27</f>
        <v>0</v>
      </c>
      <c r="N27" s="11">
        <f>$C27*'Total for TA'!P27</f>
        <v>0</v>
      </c>
      <c r="O27" s="11">
        <f>$C27*'Total for TA'!Q27</f>
        <v>0</v>
      </c>
      <c r="P27" s="11">
        <f>$C27*'Total for TA'!R27</f>
        <v>190.84</v>
      </c>
      <c r="Q27" s="11">
        <f>$C27*'Total for TA'!S27</f>
        <v>0</v>
      </c>
      <c r="R27" s="11">
        <f>$C27*'Total for TA'!T27</f>
        <v>0</v>
      </c>
      <c r="S27" s="11">
        <f>$C27*'Total for TA'!U27</f>
        <v>0</v>
      </c>
      <c r="T27" s="11">
        <f>$C27*'Total for TA'!V27</f>
        <v>0</v>
      </c>
      <c r="U27" s="11">
        <f>$C27*'Total for TA'!W27</f>
        <v>0</v>
      </c>
      <c r="V27" s="11">
        <f>$C27*'Total for TA'!X27</f>
        <v>0</v>
      </c>
      <c r="W27" s="11">
        <f>$C27*'Total for TA'!Y27</f>
        <v>0</v>
      </c>
      <c r="X27" s="11">
        <f>$C27*'Total for TA'!Z27</f>
        <v>0</v>
      </c>
    </row>
    <row r="28" spans="1:24" x14ac:dyDescent="0.25">
      <c r="A28" s="57" t="str">
        <f>'Total for TA'!A28</f>
        <v>Cleaning Chemicals</v>
      </c>
      <c r="B28" s="4" t="str">
        <f>'Total for TA'!B28</f>
        <v>PBW, 50 lb.</v>
      </c>
      <c r="C28" s="15">
        <f>'Total for TA'!C28</f>
        <v>134.94999999999999</v>
      </c>
      <c r="D28" s="11">
        <f>$C28*'Total for TA'!F28</f>
        <v>0</v>
      </c>
      <c r="E28" s="11">
        <f>$C28*'Total for TA'!G28</f>
        <v>0</v>
      </c>
      <c r="F28" s="11">
        <f>$C28*'Total for TA'!H28</f>
        <v>0</v>
      </c>
      <c r="G28" s="11">
        <f>$C28*'Total for TA'!I28</f>
        <v>0</v>
      </c>
      <c r="H28" s="11">
        <f>$C28*'Total for TA'!J28</f>
        <v>0</v>
      </c>
      <c r="I28" s="11">
        <f>$C28*'Total for TA'!K28</f>
        <v>0</v>
      </c>
      <c r="J28" s="11">
        <f>$C28*'Total for TA'!L28</f>
        <v>0</v>
      </c>
      <c r="K28" s="11">
        <f>$C28*'Total for TA'!M28</f>
        <v>0</v>
      </c>
      <c r="L28" s="11">
        <f>$C28*'Total for TA'!N28</f>
        <v>0</v>
      </c>
      <c r="M28" s="11">
        <f>$C28*'Total for TA'!O28</f>
        <v>134.94999999999999</v>
      </c>
      <c r="N28" s="11">
        <f>$C28*'Total for TA'!P28</f>
        <v>0</v>
      </c>
      <c r="O28" s="11">
        <f>$C28*'Total for TA'!Q28</f>
        <v>0</v>
      </c>
      <c r="P28" s="11">
        <f>$C28*'Total for TA'!R28</f>
        <v>0</v>
      </c>
      <c r="Q28" s="11">
        <f>$C28*'Total for TA'!S28</f>
        <v>0</v>
      </c>
      <c r="R28" s="11">
        <f>$C28*'Total for TA'!T28</f>
        <v>0</v>
      </c>
      <c r="S28" s="11">
        <f>$C28*'Total for TA'!U28</f>
        <v>0</v>
      </c>
      <c r="T28" s="11">
        <f>$C28*'Total for TA'!V28</f>
        <v>0</v>
      </c>
      <c r="U28" s="11">
        <f>$C28*'Total for TA'!W28</f>
        <v>0</v>
      </c>
      <c r="V28" s="11">
        <f>$C28*'Total for TA'!X28</f>
        <v>0</v>
      </c>
      <c r="W28" s="11">
        <f>$C28*'Total for TA'!Y28</f>
        <v>0</v>
      </c>
      <c r="X28" s="11">
        <f>$C28*'Total for TA'!Z28</f>
        <v>0</v>
      </c>
    </row>
    <row r="29" spans="1:24" x14ac:dyDescent="0.25">
      <c r="A29" s="57" t="str">
        <f>'Total for TA'!A29</f>
        <v>Finings</v>
      </c>
      <c r="B29" s="4" t="str">
        <f>'Total for TA'!B29</f>
        <v>Biofine Clear 1L</v>
      </c>
      <c r="C29" s="15">
        <f>'Total for TA'!C29</f>
        <v>19.5</v>
      </c>
      <c r="D29" s="11">
        <f>$C29*'Total for TA'!F29</f>
        <v>0</v>
      </c>
      <c r="E29" s="11">
        <f>$C29*'Total for TA'!G29</f>
        <v>19.5</v>
      </c>
      <c r="F29" s="11">
        <f>$C29*'Total for TA'!H29</f>
        <v>0</v>
      </c>
      <c r="G29" s="11">
        <f>$C29*'Total for TA'!I29</f>
        <v>0</v>
      </c>
      <c r="H29" s="11">
        <f>$C29*'Total for TA'!J29</f>
        <v>0</v>
      </c>
      <c r="I29" s="11">
        <f>$C29*'Total for TA'!K29</f>
        <v>0</v>
      </c>
      <c r="J29" s="11">
        <f>$C29*'Total for TA'!L29</f>
        <v>0</v>
      </c>
      <c r="K29" s="11">
        <f>$C29*'Total for TA'!M29</f>
        <v>0</v>
      </c>
      <c r="L29" s="11">
        <f>$C29*'Total for TA'!N29</f>
        <v>0</v>
      </c>
      <c r="M29" s="11">
        <f>$C29*'Total for TA'!O29</f>
        <v>0</v>
      </c>
      <c r="N29" s="11">
        <f>$C29*'Total for TA'!P29</f>
        <v>0</v>
      </c>
      <c r="O29" s="11">
        <f>$C29*'Total for TA'!Q29</f>
        <v>0</v>
      </c>
      <c r="P29" s="11">
        <f>$C29*'Total for TA'!R29</f>
        <v>0</v>
      </c>
      <c r="Q29" s="11">
        <f>$C29*'Total for TA'!S29</f>
        <v>0</v>
      </c>
      <c r="R29" s="11">
        <f>$C29*'Total for TA'!T29</f>
        <v>0</v>
      </c>
      <c r="S29" s="11">
        <f>$C29*'Total for TA'!U29</f>
        <v>0</v>
      </c>
      <c r="T29" s="11">
        <f>$C29*'Total for TA'!V29</f>
        <v>0</v>
      </c>
      <c r="U29" s="11">
        <f>$C29*'Total for TA'!W29</f>
        <v>0</v>
      </c>
      <c r="V29" s="11">
        <f>$C29*'Total for TA'!X29</f>
        <v>0</v>
      </c>
      <c r="W29" s="11">
        <f>$C29*'Total for TA'!Y29</f>
        <v>0</v>
      </c>
      <c r="X29" s="11">
        <f>$C29*'Total for TA'!Z29</f>
        <v>0</v>
      </c>
    </row>
    <row r="30" spans="1:24" x14ac:dyDescent="0.25">
      <c r="A30" s="57"/>
      <c r="B30" s="4"/>
    </row>
    <row r="31" spans="1:24" x14ac:dyDescent="0.25">
      <c r="A31" s="57" t="s">
        <v>50</v>
      </c>
      <c r="B31" s="4" t="s">
        <v>51</v>
      </c>
      <c r="C31" s="15">
        <f>SUM(E31:X31)</f>
        <v>40</v>
      </c>
      <c r="T31" s="11">
        <v>20</v>
      </c>
      <c r="U31" s="1">
        <v>20</v>
      </c>
    </row>
    <row r="32" spans="1:24" x14ac:dyDescent="0.25">
      <c r="A32" s="57"/>
      <c r="B32" s="4"/>
    </row>
    <row r="33" spans="1:25" s="13" customFormat="1" x14ac:dyDescent="0.25">
      <c r="A33" s="67"/>
      <c r="B33" s="37" t="s">
        <v>27</v>
      </c>
      <c r="C33" s="68">
        <f>SUM(D33:AW33)</f>
        <v>2782.74</v>
      </c>
      <c r="D33" s="14">
        <f>SUM(D5:D32)</f>
        <v>28.999999999999996</v>
      </c>
      <c r="E33" s="14">
        <f>SUM(E5:E32)</f>
        <v>226.39999999999998</v>
      </c>
      <c r="F33" s="14">
        <f>SUM(F5:F32)</f>
        <v>60.5</v>
      </c>
      <c r="G33" s="14">
        <f>SUM(G5:G32)</f>
        <v>70.25</v>
      </c>
      <c r="H33" s="14">
        <f>SUM(H5:H32)</f>
        <v>69.7</v>
      </c>
      <c r="I33" s="14">
        <f>SUM(I5:I32)</f>
        <v>213.39999999999998</v>
      </c>
      <c r="J33" s="14">
        <f>SUM(J5:J32)</f>
        <v>89.5</v>
      </c>
      <c r="K33" s="14">
        <f>SUM(K5:K32)</f>
        <v>293.25</v>
      </c>
      <c r="L33" s="14">
        <f>SUM(L5:L32)</f>
        <v>46.199999999999996</v>
      </c>
      <c r="M33" s="14">
        <f>SUM(M5:M32)</f>
        <v>242.7</v>
      </c>
      <c r="N33" s="14">
        <f>SUM(N5:N32)</f>
        <v>85.25</v>
      </c>
      <c r="O33" s="14">
        <f>SUM(O5:O32)</f>
        <v>114.8</v>
      </c>
      <c r="P33" s="14">
        <f>SUM(P5:P32)</f>
        <v>361.34000000000003</v>
      </c>
      <c r="Q33" s="14">
        <f>SUM(Q5:Q32)</f>
        <v>74.649999999999991</v>
      </c>
      <c r="R33" s="14">
        <f>SUM(R5:R32)</f>
        <v>40.700000000000003</v>
      </c>
      <c r="S33" s="14">
        <f>SUM(S5:S32)</f>
        <v>135.30000000000001</v>
      </c>
      <c r="T33" s="14">
        <f>SUM(T5:T32)</f>
        <v>106.99999999999999</v>
      </c>
      <c r="U33" s="14">
        <f>SUM(U5:U32)</f>
        <v>243.7</v>
      </c>
      <c r="V33" s="14">
        <f>SUM(V5:V32)</f>
        <v>86.9</v>
      </c>
      <c r="W33" s="14">
        <f>SUM(W5:W32)</f>
        <v>69.7</v>
      </c>
      <c r="X33" s="14">
        <f>SUM(X5:X32)</f>
        <v>122.5</v>
      </c>
      <c r="Y33" s="18"/>
    </row>
    <row r="34" spans="1:25" x14ac:dyDescent="0.25">
      <c r="A34" s="57"/>
      <c r="B34" s="38" t="s">
        <v>26</v>
      </c>
      <c r="D34" s="1"/>
      <c r="E34" s="1"/>
      <c r="F34" s="1"/>
    </row>
    <row r="35" spans="1:25" s="27" customFormat="1" ht="15.75" thickBot="1" x14ac:dyDescent="0.3">
      <c r="A35" s="62"/>
      <c r="B35" s="69" t="s">
        <v>60</v>
      </c>
      <c r="C35" s="25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5" s="74" customFormat="1" ht="15.75" thickBot="1" x14ac:dyDescent="0.3">
      <c r="A36" s="70"/>
      <c r="B36" s="71" t="s">
        <v>24</v>
      </c>
      <c r="C36" s="72">
        <f>SUM(C33:C35)</f>
        <v>2782.74</v>
      </c>
      <c r="D36" s="73">
        <f t="shared" ref="D36:X36" si="0">SUM(D33:D35)</f>
        <v>28.999999999999996</v>
      </c>
      <c r="E36" s="73">
        <f t="shared" si="0"/>
        <v>226.39999999999998</v>
      </c>
      <c r="F36" s="73">
        <f t="shared" si="0"/>
        <v>60.5</v>
      </c>
      <c r="G36" s="73">
        <f t="shared" si="0"/>
        <v>70.25</v>
      </c>
      <c r="H36" s="73">
        <f t="shared" si="0"/>
        <v>69.7</v>
      </c>
      <c r="I36" s="73">
        <f t="shared" ref="I36" si="1">SUM(I33:I35)</f>
        <v>213.39999999999998</v>
      </c>
      <c r="J36" s="73">
        <f t="shared" si="0"/>
        <v>89.5</v>
      </c>
      <c r="K36" s="73">
        <f t="shared" si="0"/>
        <v>293.25</v>
      </c>
      <c r="L36" s="73">
        <f t="shared" si="0"/>
        <v>46.199999999999996</v>
      </c>
      <c r="M36" s="73">
        <f t="shared" si="0"/>
        <v>242.7</v>
      </c>
      <c r="N36" s="73">
        <f t="shared" si="0"/>
        <v>85.25</v>
      </c>
      <c r="O36" s="73">
        <f t="shared" si="0"/>
        <v>114.8</v>
      </c>
      <c r="P36" s="73">
        <f t="shared" si="0"/>
        <v>361.34000000000003</v>
      </c>
      <c r="Q36" s="73">
        <f t="shared" si="0"/>
        <v>74.649999999999991</v>
      </c>
      <c r="R36" s="73">
        <f t="shared" si="0"/>
        <v>40.700000000000003</v>
      </c>
      <c r="S36" s="73">
        <f t="shared" si="0"/>
        <v>135.30000000000001</v>
      </c>
      <c r="T36" s="73">
        <f t="shared" si="0"/>
        <v>106.99999999999999</v>
      </c>
      <c r="U36" s="73">
        <f t="shared" si="0"/>
        <v>243.7</v>
      </c>
      <c r="V36" s="73">
        <f t="shared" si="0"/>
        <v>86.9</v>
      </c>
      <c r="W36" s="73">
        <f t="shared" si="0"/>
        <v>69.7</v>
      </c>
      <c r="X36" s="73">
        <f t="shared" si="0"/>
        <v>122.5</v>
      </c>
    </row>
  </sheetData>
  <pageMargins left="0.7" right="0.7" top="0.75" bottom="0.75" header="0.3" footer="0.3"/>
  <pageSetup paperSize="5" scale="70" orientation="landscape" horizontalDpi="1200" verticalDpi="1200" r:id="rId1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Total for TA</vt:lpstr>
      <vt:lpstr>Individual $</vt:lpstr>
      <vt:lpstr>'Individual $'!Print_Area</vt:lpstr>
      <vt:lpstr>'Total for TA'!Print_Area</vt:lpstr>
    </vt:vector>
  </TitlesOfParts>
  <Company>Member Company of the AEGON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Franklin, Matthew</dc:creator>
  <cp:lastModifiedBy>Franklin, Matthew</cp:lastModifiedBy>
  <cp:lastPrinted>2016-06-28T19:25:12Z</cp:lastPrinted>
  <dcterms:created xsi:type="dcterms:W3CDTF">2016-06-03T16:29:33Z</dcterms:created>
  <dcterms:modified xsi:type="dcterms:W3CDTF">2016-07-05T13:04:23Z</dcterms:modified>
</cp:coreProperties>
</file>